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5521" yWindow="65521" windowWidth="13005" windowHeight="6615" tabRatio="922" firstSheet="6" activeTab="11"/>
  </bookViews>
  <sheets>
    <sheet name="XXXXXX" sheetId="17" state="veryHidden" r:id="rId1"/>
    <sheet name="겉표지" sheetId="71" r:id="rId2"/>
    <sheet name="겉표지2" sheetId="79" r:id="rId3"/>
    <sheet name="수익사업표지" sheetId="200" r:id="rId4"/>
    <sheet name="수익사업회계" sheetId="163" r:id="rId5"/>
    <sheet name="수입표지" sheetId="72" r:id="rId6"/>
    <sheet name="수입의부-첫쪽" sheetId="32" r:id="rId7"/>
    <sheet name="지출표지" sheetId="67" r:id="rId8"/>
    <sheet name="지출의부-첫쪽" sheetId="29" r:id="rId9"/>
    <sheet name="표지" sheetId="171" r:id="rId10"/>
    <sheet name="항목별세부명세서(수입)" sheetId="167" r:id="rId11"/>
    <sheet name="항목별세부명세서(지출)" sheetId="168" r:id="rId12"/>
    <sheet name="인건비(법인)" sheetId="166" r:id="rId13"/>
  </sheets>
  <definedNames>
    <definedName name="_xlnm.Print_Area" localSheetId="8">'지출의부-첫쪽'!$A$1:$G$142</definedName>
    <definedName name="_xlnm.Print_Area" localSheetId="10">'항목별세부명세서(수입)'!$A$1:$E$84</definedName>
    <definedName name="기" localSheetId="3">#REF!</definedName>
    <definedName name="기">#REF!</definedName>
    <definedName name="기성회연습" localSheetId="3">#REF!</definedName>
    <definedName name="기성회연습">#REF!</definedName>
    <definedName name="모으기영역" localSheetId="3">#REF!</definedName>
    <definedName name="모으기영역">#REF!</definedName>
    <definedName name="모으기영역2" localSheetId="3">#REF!</definedName>
    <definedName name="모으기영역2">#REF!</definedName>
    <definedName name="법인회계">#REF!</definedName>
    <definedName name="복사">#REF!</definedName>
    <definedName name="수입98" localSheetId="3">#REF!</definedName>
    <definedName name="수입98">#REF!</definedName>
    <definedName name="순석">#REF!</definedName>
    <definedName name="ㅇㅇ" localSheetId="3">#REF!</definedName>
    <definedName name="ㅇㅇ">#REF!</definedName>
    <definedName name="지출" localSheetId="3">#REF!</definedName>
    <definedName name="지출">#REF!</definedName>
    <definedName name="지출98" localSheetId="3">#REF!</definedName>
    <definedName name="지출98">#REF!</definedName>
    <definedName name="추경이사" localSheetId="3">#REF!</definedName>
    <definedName name="추경이사">#REF!</definedName>
    <definedName name="_xlnm.Print_Titles" localSheetId="6">'수입의부-첫쪽'!$4:$5</definedName>
    <definedName name="_xlnm.Print_Titles" localSheetId="8">'지출의부-첫쪽'!$4:$5</definedName>
    <definedName name="_xlnm.Print_Titles" localSheetId="10">'항목별세부명세서(수입)'!$4:$5</definedName>
    <definedName name="_xlnm.Print_Titles" localSheetId="11">'항목별세부명세서(지출)'!$4:$5</definedName>
  </definedNames>
  <calcPr calcId="124519" fullPrecision="0"/>
</workbook>
</file>

<file path=xl/comments9.xml><?xml version="1.0" encoding="utf-8"?>
<comments xmlns="http://schemas.openxmlformats.org/spreadsheetml/2006/main">
  <authors>
    <author>곽순석</author>
  </authors>
  <commentList>
    <comment ref="A132" authorId="0">
      <text>
        <r>
          <rPr>
            <b/>
            <sz val="9"/>
            <rFont val="돋움"/>
            <family val="3"/>
          </rPr>
          <t>곽순석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<sst xmlns="http://schemas.openxmlformats.org/spreadsheetml/2006/main" count="356" uniqueCount="291">
  <si>
    <t>산  출  근  거</t>
  </si>
  <si>
    <t xml:space="preserve">항 </t>
  </si>
  <si>
    <t>목</t>
  </si>
  <si>
    <t>자금수입총계</t>
  </si>
  <si>
    <t>과                목</t>
  </si>
  <si>
    <t xml:space="preserve">관 </t>
  </si>
  <si>
    <t>금액</t>
  </si>
  <si>
    <t>미사용전기이월자금</t>
  </si>
  <si>
    <t>기부금수입</t>
  </si>
  <si>
    <t>예금이자수입</t>
  </si>
  <si>
    <t>예금이자</t>
  </si>
  <si>
    <t>기타교육외수입</t>
  </si>
  <si>
    <t>고정부채입금</t>
  </si>
  <si>
    <t>기초유동자산</t>
  </si>
  <si>
    <t>직원보수</t>
  </si>
  <si>
    <t>직원급여</t>
  </si>
  <si>
    <t>직원상여금</t>
  </si>
  <si>
    <t>직원제수당</t>
  </si>
  <si>
    <t>임시직인건비</t>
  </si>
  <si>
    <t>직원퇴직금</t>
  </si>
  <si>
    <t>관리운영비</t>
  </si>
  <si>
    <t>건축물관리비</t>
  </si>
  <si>
    <t>장비관리비</t>
  </si>
  <si>
    <t xml:space="preserve">시설용역비 </t>
  </si>
  <si>
    <t>보험료</t>
  </si>
  <si>
    <t>시설관리비</t>
  </si>
  <si>
    <t>여비교통비</t>
  </si>
  <si>
    <t>차량유지비</t>
  </si>
  <si>
    <t>소모품비</t>
  </si>
  <si>
    <t>통신비</t>
  </si>
  <si>
    <t>제세공과금</t>
  </si>
  <si>
    <t>복리후생비</t>
  </si>
  <si>
    <t>교육훈련비</t>
  </si>
  <si>
    <t>회의비</t>
  </si>
  <si>
    <t>기타운영비</t>
  </si>
  <si>
    <t>운영비</t>
  </si>
  <si>
    <t>예비비</t>
  </si>
  <si>
    <t xml:space="preserve">고정자산매입지출
</t>
  </si>
  <si>
    <t>고정부채상환</t>
  </si>
  <si>
    <t xml:space="preserve">기타고정부채상환
</t>
  </si>
  <si>
    <t>임의기금인출수입</t>
  </si>
  <si>
    <t>5220</t>
  </si>
  <si>
    <t>직원제수당</t>
  </si>
  <si>
    <t>직원법정부담금</t>
  </si>
  <si>
    <t>직원퇴직금</t>
  </si>
  <si>
    <t>관리운영비</t>
  </si>
  <si>
    <t>일반관리비</t>
  </si>
  <si>
    <t>여비교통비</t>
  </si>
  <si>
    <t>난방비</t>
  </si>
  <si>
    <t>전기수도료</t>
  </si>
  <si>
    <t>지급수수료</t>
  </si>
  <si>
    <t>업무추진비</t>
  </si>
  <si>
    <t>교육외비용</t>
  </si>
  <si>
    <t>예비비</t>
  </si>
  <si>
    <t>예비비</t>
  </si>
  <si>
    <t>유형고정자산매입지출</t>
  </si>
  <si>
    <t>보수</t>
  </si>
  <si>
    <t xml:space="preserve">시설용역비 </t>
  </si>
  <si>
    <t>"별지명세서첨부"</t>
  </si>
  <si>
    <t>(A-B)</t>
  </si>
  <si>
    <t xml:space="preserve">증감(-)        </t>
  </si>
  <si>
    <t>산출근거</t>
  </si>
  <si>
    <t xml:space="preserve">지 출 의 부 </t>
  </si>
  <si>
    <t>투자와기타자산지출</t>
  </si>
  <si>
    <t>투자자산지출</t>
  </si>
  <si>
    <t>투자유가증권매입대</t>
  </si>
  <si>
    <t>투자와기타자산수입</t>
  </si>
  <si>
    <t>기타고정부채</t>
  </si>
  <si>
    <t>임대보증금수입</t>
  </si>
  <si>
    <t xml:space="preserve">수 입 의 부 </t>
  </si>
  <si>
    <t>과                목</t>
  </si>
  <si>
    <t xml:space="preserve">증감(-)        </t>
  </si>
  <si>
    <t>산  출  근  거</t>
  </si>
  <si>
    <t xml:space="preserve">관 </t>
  </si>
  <si>
    <t xml:space="preserve">항 </t>
  </si>
  <si>
    <t>목</t>
  </si>
  <si>
    <t>(A-B)</t>
  </si>
  <si>
    <t>"별지명세서첨부"</t>
  </si>
  <si>
    <t>전입및기부수입</t>
  </si>
  <si>
    <t>5210</t>
  </si>
  <si>
    <t>전입금수입</t>
  </si>
  <si>
    <t>교육외수입</t>
  </si>
  <si>
    <t>예금이자수입</t>
  </si>
  <si>
    <t>예금이자</t>
  </si>
  <si>
    <t>기타교육외수입</t>
  </si>
  <si>
    <t>잡수입</t>
  </si>
  <si>
    <t>투자와기타자산수입</t>
  </si>
  <si>
    <t>기타자산수입</t>
  </si>
  <si>
    <t>임차보증금회수</t>
  </si>
  <si>
    <t>고정부채입금</t>
  </si>
  <si>
    <t>기타고정부채</t>
  </si>
  <si>
    <t>미사용전기이월자금</t>
  </si>
  <si>
    <t>기초유동자산</t>
  </si>
  <si>
    <t>자금수입총계</t>
  </si>
  <si>
    <t>리스임차료</t>
  </si>
  <si>
    <t>통신비</t>
  </si>
  <si>
    <t>복리후생비</t>
  </si>
  <si>
    <t>일반용역비</t>
  </si>
  <si>
    <t>회의비</t>
  </si>
  <si>
    <t>전출금</t>
  </si>
  <si>
    <t>전출금</t>
  </si>
  <si>
    <t>토지매입비</t>
  </si>
  <si>
    <t>건물매입비</t>
  </si>
  <si>
    <t>집기비품매입비</t>
  </si>
  <si>
    <t>건설가계정</t>
  </si>
  <si>
    <t>임대보증금환급</t>
  </si>
  <si>
    <t>장기미지급금상환</t>
  </si>
  <si>
    <t>자금지출총계</t>
  </si>
  <si>
    <t>지정기부금</t>
  </si>
  <si>
    <t>퇴직금</t>
  </si>
  <si>
    <t xml:space="preserve">수 입 의 부 </t>
  </si>
  <si>
    <t>전입및기부수입</t>
  </si>
  <si>
    <t>잡수입</t>
  </si>
  <si>
    <t>임시직인건비</t>
  </si>
  <si>
    <t>보험료</t>
  </si>
  <si>
    <t>난방비</t>
  </si>
  <si>
    <t>전기수도료</t>
  </si>
  <si>
    <t>지급수수료</t>
  </si>
  <si>
    <t>업무추진비</t>
  </si>
  <si>
    <t>행사비</t>
  </si>
  <si>
    <t>예비비</t>
  </si>
  <si>
    <t xml:space="preserve">고정자산매입지출
</t>
  </si>
  <si>
    <t>정근수당</t>
  </si>
  <si>
    <t>급량비</t>
  </si>
  <si>
    <t>사학연금</t>
  </si>
  <si>
    <t>직원상여</t>
  </si>
  <si>
    <t>임시직인건비</t>
  </si>
  <si>
    <t>기타보험료</t>
  </si>
  <si>
    <t>전기요금</t>
  </si>
  <si>
    <t>전화 요금</t>
  </si>
  <si>
    <t>직원수련회경비</t>
  </si>
  <si>
    <t>기타교육훈련비</t>
  </si>
  <si>
    <t>예비비</t>
  </si>
  <si>
    <t>사무용집기비품</t>
  </si>
  <si>
    <t>자금지출총계</t>
  </si>
  <si>
    <t>미사용전기이월자금</t>
  </si>
  <si>
    <t>항 목 별 세 부 명 세 서</t>
  </si>
  <si>
    <t>(단위 : 원)</t>
  </si>
  <si>
    <t>구   분</t>
  </si>
  <si>
    <t>종   류</t>
  </si>
  <si>
    <t>금   액</t>
  </si>
  <si>
    <t>비   고</t>
  </si>
  <si>
    <t>제  수  당</t>
  </si>
  <si>
    <t>합      계</t>
  </si>
  <si>
    <t>직    원</t>
  </si>
  <si>
    <t>급      여</t>
  </si>
  <si>
    <t>상      여</t>
  </si>
  <si>
    <t>총  합  계</t>
  </si>
  <si>
    <t>학교법인 동원육영회</t>
  </si>
  <si>
    <t>수  입  의  부</t>
  </si>
  <si>
    <t>5217</t>
  </si>
  <si>
    <t>수익사업전입금</t>
  </si>
  <si>
    <t>일반기부금</t>
  </si>
  <si>
    <t>지 정 기부 금</t>
  </si>
  <si>
    <t>수익재산수입</t>
  </si>
  <si>
    <t>임대료수입</t>
  </si>
  <si>
    <t>배당금수입</t>
  </si>
  <si>
    <t>임의기금인출수입</t>
  </si>
  <si>
    <t>임의건축기금인출</t>
  </si>
  <si>
    <t>임의기타기금인출</t>
  </si>
  <si>
    <t>고정자산매각수입</t>
  </si>
  <si>
    <t>유형고정자산매각수입</t>
  </si>
  <si>
    <t>토지매각대</t>
  </si>
  <si>
    <t>지  출  의  부</t>
  </si>
  <si>
    <t>경 상 비 전 출 금</t>
  </si>
  <si>
    <t>법정부담전출금</t>
  </si>
  <si>
    <t>자산전출금</t>
  </si>
  <si>
    <t>임의기금적립</t>
  </si>
  <si>
    <t>임의기타기금적립</t>
  </si>
  <si>
    <t>임의건축기금적립</t>
  </si>
  <si>
    <t>단기대여금회수</t>
  </si>
  <si>
    <t>기타시설관리비</t>
  </si>
  <si>
    <t>미사용차기이월자          금</t>
  </si>
  <si>
    <t>기말유동자산</t>
  </si>
  <si>
    <t>기타수익재산수입</t>
  </si>
  <si>
    <t>투자와기타자산지출</t>
  </si>
  <si>
    <t>5220</t>
  </si>
  <si>
    <t>대원빌딩 연체료</t>
  </si>
  <si>
    <t>각종잡수입 입금</t>
  </si>
  <si>
    <t>임대료수입</t>
  </si>
  <si>
    <t>배당금수입</t>
  </si>
  <si>
    <t>대원빌딩 임대료 수입</t>
  </si>
  <si>
    <t>대원빌딩 관리비</t>
  </si>
  <si>
    <t>대원빌딩 주차료</t>
  </si>
  <si>
    <t>대원빌딩 전기료</t>
  </si>
  <si>
    <t>임의건축기금인출</t>
  </si>
  <si>
    <t>임의기타기금인출</t>
  </si>
  <si>
    <t>대원빌딩 임대료 수입 등</t>
  </si>
  <si>
    <t xml:space="preserve">직원급여 </t>
  </si>
  <si>
    <t>보직수당</t>
  </si>
  <si>
    <t>가계보조비</t>
  </si>
  <si>
    <t>직원자녀 학비보조</t>
  </si>
  <si>
    <t>교육훈련비</t>
  </si>
  <si>
    <t>기타수당</t>
  </si>
  <si>
    <t>의료보험,국민연금등</t>
  </si>
  <si>
    <t>전기 및 소방시설 보수공사비</t>
  </si>
  <si>
    <t>정화조 및 물탱크 청소비외</t>
  </si>
  <si>
    <t>카리프트 월정보수료 및 부품교체비</t>
  </si>
  <si>
    <t>엘리베이터 월정보수 등</t>
  </si>
  <si>
    <t>터보냉동기 정기점겸료 등</t>
  </si>
  <si>
    <t>공조기,발전기외 기타수리비</t>
  </si>
  <si>
    <t>대원빌딩 화재보험료</t>
  </si>
  <si>
    <t>기타시설관리비</t>
  </si>
  <si>
    <t>대원빌딩 지하소독 방역료</t>
  </si>
  <si>
    <t>직무수행 교통비</t>
  </si>
  <si>
    <t>직원출장비 및 교통비</t>
  </si>
  <si>
    <t>업무차 퀵써비스</t>
  </si>
  <si>
    <t>대원빌딩 위생용 소모품비</t>
  </si>
  <si>
    <t>형광등외 전기자재비</t>
  </si>
  <si>
    <t>각종 소모품비</t>
  </si>
  <si>
    <t>대원빌딩 도시가스료</t>
  </si>
  <si>
    <t>수도료</t>
  </si>
  <si>
    <t>종합토지세외 각종 공과금</t>
  </si>
  <si>
    <t>교통유발 부담금 및 도로사용료</t>
  </si>
  <si>
    <t>대원빌딩 부동산 중개수수료</t>
  </si>
  <si>
    <t>기타복리후생비</t>
  </si>
  <si>
    <t>업무추진비</t>
  </si>
  <si>
    <t>각종 행사지원금</t>
  </si>
  <si>
    <t>임의기금적립</t>
  </si>
  <si>
    <t>아현동 조합원 아파트 부담금</t>
  </si>
  <si>
    <t>대원빌딩 임대보증금 환급</t>
  </si>
  <si>
    <t>미사용차기이월자금</t>
  </si>
  <si>
    <t>기말유동자산</t>
  </si>
  <si>
    <t>인 건 비 명 세 서(학)동원육영회</t>
  </si>
  <si>
    <t>법정부담금</t>
  </si>
  <si>
    <t>임시직인건비</t>
  </si>
  <si>
    <t>퇴  직  금</t>
  </si>
  <si>
    <t>기타수익재산수입</t>
  </si>
  <si>
    <t>건물 유지보수관리비</t>
  </si>
  <si>
    <t>청소 및 경비용역비</t>
  </si>
  <si>
    <t>사무용 소모품비(토너외)</t>
  </si>
  <si>
    <t>추경예산액(A)</t>
  </si>
  <si>
    <t>본예산액(B)</t>
  </si>
  <si>
    <t>장기미수금회수</t>
  </si>
  <si>
    <t>장기미지급금수입</t>
  </si>
  <si>
    <t>장기미지급금수입</t>
  </si>
  <si>
    <t>보일러 탱크 교체 및 방수공사비</t>
  </si>
  <si>
    <t>농장부지 측량 및 휀스 설치비</t>
  </si>
  <si>
    <t>경상비전출금</t>
  </si>
  <si>
    <t>투자유가증권매입대</t>
  </si>
  <si>
    <t>항목별 추가경정 예산 세부명세서</t>
  </si>
  <si>
    <t>(2013. 3. 1부터 2014. 2. 28까지)</t>
  </si>
  <si>
    <t xml:space="preserve">  (2013. 3. 1부터 2014. 2. 28까지)</t>
  </si>
  <si>
    <t>임의건축기금인출 수입</t>
  </si>
  <si>
    <t>임의기타기금인출 수입</t>
  </si>
  <si>
    <t>(2013. 3. 1부터 2014. 2. 28까지)</t>
  </si>
  <si>
    <t>사무보조</t>
  </si>
  <si>
    <t>건축기금 적립</t>
  </si>
  <si>
    <t>기타기금 적립</t>
  </si>
  <si>
    <t>2013학년도 수익사업회계 추가경정자금예산서</t>
  </si>
  <si>
    <t xml:space="preserve"> 수익사업회계</t>
  </si>
  <si>
    <t>2013학년도 수익사업회계 추가경정자금예산서</t>
  </si>
  <si>
    <t>수익사업회계</t>
  </si>
  <si>
    <t>2013학년도 수익사업회계 추가경정자금예산서</t>
  </si>
  <si>
    <t>수 익 사 업 회 계</t>
  </si>
  <si>
    <t>장기차입금</t>
  </si>
  <si>
    <t>장기차입금차입</t>
  </si>
  <si>
    <t>보상비</t>
  </si>
  <si>
    <t>지급이자</t>
  </si>
  <si>
    <t>이자비용</t>
  </si>
  <si>
    <t>장기미수금</t>
  </si>
  <si>
    <t>장기차입금상환</t>
  </si>
  <si>
    <t>항목별 수익사업회계 추가경정예산 세부명세서</t>
  </si>
  <si>
    <t>수익사업회계 추가경정 자금예산서</t>
  </si>
  <si>
    <t>예금이자수입</t>
  </si>
  <si>
    <t>㈜외대어학연구소 출자에 대한 배당금 20%</t>
  </si>
  <si>
    <t>대원빌딩 상.하수도료</t>
  </si>
  <si>
    <t>수             입</t>
  </si>
  <si>
    <t>자곡동 580-14 440㎡ 처분</t>
  </si>
  <si>
    <t>업무용지 잔금 지급차(IBK기업은행(3.65%)</t>
  </si>
  <si>
    <t>대원빌딩에서 일시가수</t>
  </si>
  <si>
    <t>업무용지 취득세(4필지)</t>
  </si>
  <si>
    <t>부가세(간주임대료) 및 환경개선부담금</t>
  </si>
  <si>
    <t>승강기 점검료 및 보일러 검사 외</t>
  </si>
  <si>
    <t>회계프로그림 유지보수료외</t>
  </si>
  <si>
    <t>대원빌딩 리모델링 추진위원 회의비</t>
  </si>
  <si>
    <t>경상비전출금</t>
  </si>
  <si>
    <t>업무용지 선납할인(4필지)</t>
  </si>
  <si>
    <t>장기차입금 상환(40억원중 3억원 일부 상환)</t>
  </si>
  <si>
    <t>자곡동 4필지 미지급 상환(자곡동 7-13,14,7-7,7-8)</t>
  </si>
  <si>
    <t>보상비</t>
  </si>
  <si>
    <t>대원빌딩 지하상가 보상비</t>
  </si>
  <si>
    <t>교육외비용</t>
  </si>
  <si>
    <t>이자비용</t>
  </si>
  <si>
    <t>37억원에 대한 이자비용</t>
  </si>
  <si>
    <t>장기미수금</t>
  </si>
  <si>
    <t>대원빌딩 가지급급</t>
  </si>
  <si>
    <t>업무용지 사용료(6개업체)</t>
  </si>
  <si>
    <t>유형고정자산매입</t>
  </si>
  <si>
    <t>지              출</t>
  </si>
  <si>
    <t>동원농산㈜출자금(20,000 @5,000)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</si>
</sst>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기성회부문-&quot;#,##0"/>
    <numFmt numFmtId="179" formatCode="&quot; 기성회부문-&quot;#,##0\ "/>
    <numFmt numFmtId="180" formatCode="_-&quot;₩&quot;* #,##0.00_-;&quot;₩&quot;\-&quot;₩&quot;* #,##0.00_-;_-&quot;₩&quot;* &quot;-&quot;??_-;_-@_-"/>
    <numFmt numFmtId="181" formatCode="&quot;₩&quot;#,##0.00;[Red]&quot;₩&quot;&quot;₩&quot;&quot;₩&quot;&quot;₩&quot;\-&quot;₩&quot;#,##0.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40">
    <font>
      <sz val="12"/>
      <name val="바탕체"/>
      <family val="1"/>
    </font>
    <font>
      <sz val="10"/>
      <name val="Arial"/>
      <family val="2"/>
    </font>
    <font>
      <b/>
      <sz val="12"/>
      <name val="바탕체"/>
      <family val="1"/>
    </font>
    <font>
      <sz val="11"/>
      <name val="돋움"/>
      <family val="3"/>
    </font>
    <font>
      <sz val="12"/>
      <name val="굴림체"/>
      <family val="3"/>
    </font>
    <font>
      <sz val="10"/>
      <name val="MS Sans Serif"/>
      <family val="2"/>
    </font>
    <font>
      <b/>
      <sz val="10"/>
      <name val="굴림체"/>
      <family val="3"/>
    </font>
    <font>
      <sz val="8"/>
      <name val="바탕"/>
      <family val="1"/>
    </font>
    <font>
      <sz val="10"/>
      <name val="굴림체"/>
      <family val="3"/>
    </font>
    <font>
      <b/>
      <sz val="28"/>
      <name val="굴림체"/>
      <family val="3"/>
    </font>
    <font>
      <sz val="8"/>
      <name val="돋움"/>
      <family val="3"/>
    </font>
    <font>
      <sz val="8"/>
      <name val="바탕체"/>
      <family val="1"/>
    </font>
    <font>
      <sz val="12"/>
      <name val="바탕"/>
      <family val="1"/>
    </font>
    <font>
      <b/>
      <sz val="9.5"/>
      <name val="Courier"/>
      <family val="3"/>
    </font>
    <font>
      <b/>
      <sz val="9.85"/>
      <name val="Times New Roman"/>
      <family val="1"/>
    </font>
    <font>
      <b/>
      <sz val="12"/>
      <name val="Times New Roman"/>
      <family val="1"/>
    </font>
    <font>
      <sz val="8"/>
      <name val="맑은 고딕"/>
      <family val="3"/>
    </font>
    <font>
      <sz val="10"/>
      <name val="Times New Roman"/>
      <family val="1"/>
    </font>
    <font>
      <b/>
      <sz val="11"/>
      <name val="굴림체"/>
      <family val="3"/>
    </font>
    <font>
      <b/>
      <sz val="24"/>
      <name val="굴림체"/>
      <family val="3"/>
    </font>
    <font>
      <sz val="9"/>
      <name val="굴림체"/>
      <family val="3"/>
    </font>
    <font>
      <sz val="10"/>
      <color indexed="10"/>
      <name val="굴림체"/>
      <family val="3"/>
    </font>
    <font>
      <sz val="6"/>
      <name val="굴림체"/>
      <family val="3"/>
    </font>
    <font>
      <sz val="8.5"/>
      <name val="굴림체"/>
      <family val="3"/>
    </font>
    <font>
      <b/>
      <sz val="12"/>
      <name val="굴림체"/>
      <family val="3"/>
    </font>
    <font>
      <b/>
      <sz val="48"/>
      <name val="굴림체"/>
      <family val="3"/>
    </font>
    <font>
      <b/>
      <sz val="20"/>
      <name val="굴림체"/>
      <family val="3"/>
    </font>
    <font>
      <sz val="11"/>
      <name val="굴림체"/>
      <family val="3"/>
    </font>
    <font>
      <b/>
      <sz val="18"/>
      <color theme="1"/>
      <name val="굴림체"/>
      <family val="3"/>
    </font>
    <font>
      <sz val="11"/>
      <color theme="1"/>
      <name val="굴림체"/>
      <family val="3"/>
    </font>
    <font>
      <b/>
      <sz val="42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0"/>
      <color theme="1"/>
      <name val="굴림체"/>
      <family val="3"/>
    </font>
    <font>
      <sz val="10"/>
      <name val="바탕체"/>
      <family val="2"/>
    </font>
    <font>
      <sz val="12"/>
      <color rgb="FF000000"/>
      <name val="바탕체"/>
      <family val="2"/>
    </font>
    <font>
      <sz val="12"/>
      <color rgb="FF000000"/>
      <name val="굴림체"/>
      <family val="2"/>
    </font>
    <font>
      <b/>
      <sz val="8"/>
      <name val="바탕체"/>
      <family val="2"/>
    </font>
    <font>
      <sz val="10"/>
      <color rgb="FF000000"/>
      <name val="굴림체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>
      <alignment horizontal="left"/>
      <protection/>
    </xf>
    <xf numFmtId="0" fontId="4" fillId="0" borderId="1" applyNumberFormat="0" applyProtection="0">
      <alignment/>
    </xf>
    <xf numFmtId="0" fontId="4" fillId="0" borderId="2">
      <alignment horizontal="left" vertical="center"/>
      <protection/>
    </xf>
    <xf numFmtId="0" fontId="13" fillId="2" borderId="3" applyNumberFormat="0" applyBorder="0" applyAlignment="0" applyProtection="0"/>
    <xf numFmtId="0" fontId="15" fillId="0" borderId="4">
      <alignment/>
      <protection/>
    </xf>
    <xf numFmtId="181" fontId="2" fillId="0" borderId="0">
      <alignment/>
      <protection/>
    </xf>
    <xf numFmtId="0" fontId="17" fillId="0" borderId="0">
      <alignment/>
      <protection/>
    </xf>
  </cellStyleXfs>
  <cellXfs count="293">
    <xf numFmtId="0" fontId="0" fillId="0" borderId="0" xfId="0"/>
    <xf numFmtId="176" fontId="6" fillId="0" borderId="0" xfId="21" applyFont="1" applyAlignment="1">
      <alignment horizontal="center" vertical="center"/>
    </xf>
    <xf numFmtId="176" fontId="6" fillId="0" borderId="0" xfId="2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8" fillId="0" borderId="0" xfId="21" applyFont="1" applyFill="1" applyAlignment="1">
      <alignment vertical="center"/>
    </xf>
    <xf numFmtId="176" fontId="18" fillId="0" borderId="0" xfId="21" applyFont="1" applyAlignment="1">
      <alignment horizontal="center" vertical="center"/>
    </xf>
    <xf numFmtId="176" fontId="18" fillId="0" borderId="0" xfId="21" applyFont="1" applyAlignment="1">
      <alignment vertical="center"/>
    </xf>
    <xf numFmtId="176" fontId="4" fillId="0" borderId="0" xfId="21" applyFont="1"/>
    <xf numFmtId="176" fontId="4" fillId="0" borderId="0" xfId="21" applyFont="1" applyAlignment="1">
      <alignment vertical="center"/>
    </xf>
    <xf numFmtId="176" fontId="6" fillId="3" borderId="5" xfId="21" applyFont="1" applyFill="1" applyBorder="1" applyAlignment="1">
      <alignment horizontal="center" wrapText="1"/>
    </xf>
    <xf numFmtId="176" fontId="6" fillId="3" borderId="3" xfId="21" applyFont="1" applyFill="1" applyBorder="1" applyAlignment="1">
      <alignment horizontal="center" vertical="center"/>
    </xf>
    <xf numFmtId="176" fontId="6" fillId="3" borderId="6" xfId="21" applyFont="1" applyFill="1" applyBorder="1" applyAlignment="1">
      <alignment horizontal="center" vertical="top"/>
    </xf>
    <xf numFmtId="0" fontId="8" fillId="0" borderId="5" xfId="21" applyNumberFormat="1" applyFont="1" applyFill="1" applyBorder="1" applyAlignment="1">
      <alignment horizontal="left" vertical="center"/>
    </xf>
    <xf numFmtId="176" fontId="8" fillId="0" borderId="5" xfId="21" applyFont="1" applyFill="1" applyBorder="1" applyAlignment="1">
      <alignment horizontal="center" vertical="center"/>
    </xf>
    <xf numFmtId="49" fontId="8" fillId="0" borderId="6" xfId="21" applyNumberFormat="1" applyFont="1" applyBorder="1" applyAlignment="1">
      <alignment horizontal="distributed" vertical="top" readingOrder="1"/>
    </xf>
    <xf numFmtId="176" fontId="8" fillId="0" borderId="6" xfId="21" applyNumberFormat="1" applyFont="1" applyBorder="1" applyAlignment="1">
      <alignment vertical="center"/>
    </xf>
    <xf numFmtId="176" fontId="8" fillId="0" borderId="6" xfId="21" applyFont="1" applyBorder="1" applyAlignment="1">
      <alignment horizontal="center" vertical="center"/>
    </xf>
    <xf numFmtId="176" fontId="8" fillId="0" borderId="0" xfId="21" applyFont="1" applyAlignment="1">
      <alignment vertical="center"/>
    </xf>
    <xf numFmtId="49" fontId="8" fillId="0" borderId="5" xfId="21" applyNumberFormat="1" applyFont="1" applyBorder="1" applyAlignment="1">
      <alignment horizontal="left" vertical="top" readingOrder="1"/>
    </xf>
    <xf numFmtId="49" fontId="8" fillId="0" borderId="5" xfId="21" applyNumberFormat="1" applyFont="1" applyBorder="1" applyAlignment="1">
      <alignment horizontal="distributed" vertical="top" readingOrder="1"/>
    </xf>
    <xf numFmtId="176" fontId="8" fillId="0" borderId="5" xfId="21" applyNumberFormat="1" applyFont="1" applyBorder="1" applyAlignment="1">
      <alignment vertical="center"/>
    </xf>
    <xf numFmtId="176" fontId="8" fillId="0" borderId="5" xfId="21" applyFont="1" applyBorder="1" applyAlignment="1">
      <alignment vertical="center"/>
    </xf>
    <xf numFmtId="176" fontId="8" fillId="0" borderId="6" xfId="21" applyFont="1" applyBorder="1" applyAlignment="1">
      <alignment vertical="center"/>
    </xf>
    <xf numFmtId="176" fontId="20" fillId="0" borderId="6" xfId="21" applyFont="1" applyBorder="1" applyAlignment="1">
      <alignment vertical="center"/>
    </xf>
    <xf numFmtId="176" fontId="20" fillId="0" borderId="5" xfId="21" applyFont="1" applyBorder="1" applyAlignment="1">
      <alignment vertical="center"/>
    </xf>
    <xf numFmtId="176" fontId="20" fillId="0" borderId="5" xfId="21" applyFont="1" applyBorder="1" applyAlignment="1">
      <alignment horizontal="left" vertical="center"/>
    </xf>
    <xf numFmtId="176" fontId="8" fillId="0" borderId="6" xfId="21" applyFont="1" applyBorder="1" applyAlignment="1">
      <alignment vertical="center" shrinkToFit="1"/>
    </xf>
    <xf numFmtId="0" fontId="8" fillId="0" borderId="5" xfId="21" applyNumberFormat="1" applyFont="1" applyBorder="1" applyAlignment="1">
      <alignment horizontal="left" vertical="top" readingOrder="1"/>
    </xf>
    <xf numFmtId="176" fontId="8" fillId="0" borderId="5" xfId="21" applyFont="1" applyBorder="1" applyAlignment="1">
      <alignment vertical="center" shrinkToFit="1"/>
    </xf>
    <xf numFmtId="49" fontId="8" fillId="0" borderId="7" xfId="21" applyNumberFormat="1" applyFont="1" applyBorder="1" applyAlignment="1">
      <alignment horizontal="distributed" vertical="top" readingOrder="1"/>
    </xf>
    <xf numFmtId="176" fontId="21" fillId="0" borderId="0" xfId="21" applyFont="1" applyAlignment="1">
      <alignment vertical="center"/>
    </xf>
    <xf numFmtId="0" fontId="8" fillId="0" borderId="6" xfId="21" applyNumberFormat="1" applyFont="1" applyBorder="1" applyAlignment="1">
      <alignment vertical="top" wrapText="1" readingOrder="1"/>
    </xf>
    <xf numFmtId="0" fontId="8" fillId="0" borderId="6" xfId="21" applyNumberFormat="1" applyFont="1" applyBorder="1" applyAlignment="1">
      <alignment vertical="top" readingOrder="1"/>
    </xf>
    <xf numFmtId="0" fontId="8" fillId="0" borderId="6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vertical="top" wrapText="1" readingOrder="1"/>
    </xf>
    <xf numFmtId="0" fontId="8" fillId="0" borderId="7" xfId="21" applyNumberFormat="1" applyFont="1" applyBorder="1" applyAlignment="1">
      <alignment vertical="top" readingOrder="1"/>
    </xf>
    <xf numFmtId="0" fontId="8" fillId="0" borderId="7" xfId="21" applyNumberFormat="1" applyFont="1" applyBorder="1" applyAlignment="1">
      <alignment horizontal="left" vertical="center" wrapText="1" readingOrder="1"/>
    </xf>
    <xf numFmtId="176" fontId="8" fillId="0" borderId="7" xfId="21" applyFont="1" applyBorder="1" applyAlignment="1">
      <alignment vertical="center"/>
    </xf>
    <xf numFmtId="0" fontId="8" fillId="0" borderId="5" xfId="21" applyNumberFormat="1" applyFont="1" applyBorder="1" applyAlignment="1">
      <alignment horizontal="left" vertical="center" wrapText="1" readingOrder="1"/>
    </xf>
    <xf numFmtId="176" fontId="8" fillId="0" borderId="5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left" vertical="top" wrapText="1" readingOrder="1"/>
    </xf>
    <xf numFmtId="0" fontId="8" fillId="0" borderId="5" xfId="21" applyNumberFormat="1" applyFont="1" applyBorder="1" applyAlignment="1">
      <alignment horizontal="distributed" vertical="center" wrapText="1" readingOrder="1"/>
    </xf>
    <xf numFmtId="176" fontId="8" fillId="0" borderId="5" xfId="21" applyFont="1" applyBorder="1" applyAlignment="1" applyProtection="1">
      <alignment vertical="center"/>
      <protection locked="0"/>
    </xf>
    <xf numFmtId="0" fontId="8" fillId="0" borderId="6" xfId="21" applyNumberFormat="1" applyFont="1" applyBorder="1" applyAlignment="1">
      <alignment horizontal="distributed" vertical="center" readingOrder="1"/>
    </xf>
    <xf numFmtId="0" fontId="8" fillId="0" borderId="5" xfId="21" applyNumberFormat="1" applyFont="1" applyBorder="1" applyAlignment="1">
      <alignment horizontal="left" vertical="center" readingOrder="1"/>
    </xf>
    <xf numFmtId="176" fontId="8" fillId="0" borderId="6" xfId="21" applyFont="1" applyBorder="1" applyAlignment="1" applyProtection="1">
      <alignment vertical="center"/>
      <protection locked="0"/>
    </xf>
    <xf numFmtId="176" fontId="8" fillId="0" borderId="5" xfId="21" applyFont="1" applyBorder="1" applyAlignment="1" applyProtection="1">
      <alignment horizontal="left" vertical="center"/>
      <protection locked="0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center" wrapText="1" readingOrder="1"/>
    </xf>
    <xf numFmtId="176" fontId="8" fillId="0" borderId="7" xfId="21" applyFont="1" applyBorder="1" applyAlignment="1" applyProtection="1">
      <alignment vertical="center"/>
      <protection locked="0"/>
    </xf>
    <xf numFmtId="0" fontId="20" fillId="0" borderId="6" xfId="21" applyNumberFormat="1" applyFont="1" applyBorder="1" applyAlignment="1">
      <alignment horizontal="distributed" vertical="center" wrapText="1" readingOrder="1"/>
    </xf>
    <xf numFmtId="0" fontId="8" fillId="0" borderId="6" xfId="21" applyNumberFormat="1" applyFont="1" applyBorder="1" applyAlignment="1">
      <alignment horizontal="distributed" vertical="top" readingOrder="1"/>
    </xf>
    <xf numFmtId="176" fontId="8" fillId="0" borderId="5" xfId="21" applyFont="1" applyBorder="1" applyAlignment="1" applyProtection="1">
      <alignment vertical="center"/>
      <protection/>
    </xf>
    <xf numFmtId="176" fontId="8" fillId="0" borderId="6" xfId="21" applyFont="1" applyBorder="1" applyAlignment="1" applyProtection="1">
      <alignment vertical="center"/>
      <protection/>
    </xf>
    <xf numFmtId="0" fontId="8" fillId="0" borderId="5" xfId="21" applyNumberFormat="1" applyFont="1" applyBorder="1" applyAlignment="1">
      <alignment horizontal="distributed" vertical="top" readingOrder="1"/>
    </xf>
    <xf numFmtId="0" fontId="20" fillId="0" borderId="5" xfId="21" applyNumberFormat="1" applyFont="1" applyBorder="1" applyAlignment="1">
      <alignment horizontal="distributed" vertical="center" wrapText="1" readingOrder="1"/>
    </xf>
    <xf numFmtId="0" fontId="8" fillId="0" borderId="3" xfId="21" applyNumberFormat="1" applyFont="1" applyBorder="1" applyAlignment="1">
      <alignment horizontal="left" vertical="center" wrapText="1" readingOrder="1"/>
    </xf>
    <xf numFmtId="176" fontId="8" fillId="0" borderId="3" xfId="21" applyFont="1" applyBorder="1" applyAlignment="1">
      <alignment vertical="center"/>
    </xf>
    <xf numFmtId="0" fontId="22" fillId="0" borderId="6" xfId="21" applyNumberFormat="1" applyFont="1" applyBorder="1" applyAlignment="1">
      <alignment horizontal="distributed" vertical="center" wrapText="1" readingOrder="1"/>
    </xf>
    <xf numFmtId="0" fontId="22" fillId="0" borderId="5" xfId="21" applyNumberFormat="1" applyFont="1" applyBorder="1" applyAlignment="1">
      <alignment horizontal="distributed" vertical="center" wrapText="1" readingOrder="1"/>
    </xf>
    <xf numFmtId="176" fontId="8" fillId="0" borderId="5" xfId="21" applyFont="1" applyFill="1" applyBorder="1" applyAlignment="1">
      <alignment vertical="center" wrapText="1"/>
    </xf>
    <xf numFmtId="176" fontId="8" fillId="0" borderId="0" xfId="21" applyFont="1" applyBorder="1" applyAlignment="1">
      <alignment horizontal="left" vertical="center"/>
    </xf>
    <xf numFmtId="0" fontId="8" fillId="0" borderId="5" xfId="21" applyNumberFormat="1" applyFont="1" applyBorder="1" applyAlignment="1">
      <alignment horizontal="distributed" vertical="top" wrapText="1" readingOrder="1"/>
    </xf>
    <xf numFmtId="0" fontId="23" fillId="0" borderId="5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left" vertical="top" wrapText="1" readingOrder="1"/>
    </xf>
    <xf numFmtId="176" fontId="8" fillId="0" borderId="3" xfId="21" applyFont="1" applyBorder="1" applyAlignment="1">
      <alignment horizontal="distributed" vertical="top" wrapText="1" readingOrder="1"/>
    </xf>
    <xf numFmtId="176" fontId="8" fillId="0" borderId="3" xfId="21" applyFont="1" applyBorder="1" applyAlignment="1">
      <alignment horizontal="distributed" vertical="center" wrapText="1" readingOrder="1"/>
    </xf>
    <xf numFmtId="176" fontId="8" fillId="0" borderId="3" xfId="21" applyFont="1" applyFill="1" applyBorder="1" applyAlignment="1">
      <alignment vertical="center"/>
    </xf>
    <xf numFmtId="176" fontId="8" fillId="0" borderId="5" xfId="21" applyFont="1" applyBorder="1" applyAlignment="1">
      <alignment horizontal="distributed" vertical="center" wrapText="1" readingOrder="1"/>
    </xf>
    <xf numFmtId="176" fontId="8" fillId="0" borderId="5" xfId="21" applyFont="1" applyFill="1" applyBorder="1" applyAlignment="1">
      <alignment vertical="center"/>
    </xf>
    <xf numFmtId="176" fontId="8" fillId="0" borderId="6" xfId="21" applyFont="1" applyBorder="1" applyAlignment="1">
      <alignment horizontal="distributed" vertical="center" wrapText="1" readingOrder="1"/>
    </xf>
    <xf numFmtId="176" fontId="8" fillId="4" borderId="3" xfId="21" applyFont="1" applyFill="1" applyBorder="1" applyAlignment="1">
      <alignment vertical="center"/>
    </xf>
    <xf numFmtId="176" fontId="20" fillId="4" borderId="3" xfId="21" applyFont="1" applyFill="1" applyBorder="1" applyAlignment="1">
      <alignment vertical="center"/>
    </xf>
    <xf numFmtId="176" fontId="4" fillId="0" borderId="0" xfId="2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21" applyFont="1" applyAlignment="1">
      <alignment horizontal="center"/>
    </xf>
    <xf numFmtId="176" fontId="8" fillId="0" borderId="0" xfId="21" applyFont="1" applyAlignment="1">
      <alignment horizontal="center"/>
    </xf>
    <xf numFmtId="176" fontId="8" fillId="0" borderId="0" xfId="21" applyFont="1" applyFill="1" applyAlignment="1">
      <alignment horizontal="center"/>
    </xf>
    <xf numFmtId="0" fontId="8" fillId="0" borderId="6" xfId="21" applyNumberFormat="1" applyFont="1" applyBorder="1" applyAlignment="1">
      <alignment horizontal="distributed" vertical="top"/>
    </xf>
    <xf numFmtId="0" fontId="8" fillId="0" borderId="6" xfId="21" applyNumberFormat="1" applyFont="1" applyBorder="1"/>
    <xf numFmtId="176" fontId="20" fillId="0" borderId="6" xfId="21" applyFont="1" applyBorder="1" applyAlignment="1">
      <alignment horizontal="center" vertical="center"/>
    </xf>
    <xf numFmtId="176" fontId="8" fillId="0" borderId="0" xfId="21" applyFont="1"/>
    <xf numFmtId="0" fontId="8" fillId="0" borderId="5" xfId="21" applyNumberFormat="1" applyFont="1" applyBorder="1" applyAlignment="1">
      <alignment horizontal="left" vertical="top"/>
    </xf>
    <xf numFmtId="176" fontId="20" fillId="0" borderId="7" xfId="21" applyFont="1" applyBorder="1" applyAlignment="1">
      <alignment vertical="center"/>
    </xf>
    <xf numFmtId="176" fontId="8" fillId="0" borderId="0" xfId="21" applyFont="1" applyBorder="1"/>
    <xf numFmtId="176" fontId="20" fillId="0" borderId="6" xfId="21" applyFont="1" applyBorder="1" applyAlignment="1">
      <alignment horizontal="left" vertical="center"/>
    </xf>
    <xf numFmtId="178" fontId="20" fillId="0" borderId="5" xfId="21" applyNumberFormat="1" applyFont="1" applyBorder="1" applyAlignment="1">
      <alignment horizontal="left" vertical="center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left" vertical="top"/>
    </xf>
    <xf numFmtId="176" fontId="8" fillId="0" borderId="7" xfId="21" applyFont="1" applyBorder="1" applyAlignment="1" applyProtection="1">
      <alignment vertical="center"/>
      <protection/>
    </xf>
    <xf numFmtId="176" fontId="20" fillId="0" borderId="6" xfId="21" applyFont="1" applyBorder="1" applyAlignment="1">
      <alignment vertical="center" wrapText="1"/>
    </xf>
    <xf numFmtId="0" fontId="8" fillId="0" borderId="5" xfId="21" applyNumberFormat="1" applyFont="1" applyBorder="1" applyAlignment="1">
      <alignment horizontal="distributed" vertical="top" wrapText="1"/>
    </xf>
    <xf numFmtId="176" fontId="20" fillId="0" borderId="5" xfId="21" applyFont="1" applyBorder="1" applyAlignment="1">
      <alignment vertical="center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center" readingOrder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vertical="top" wrapText="1"/>
    </xf>
    <xf numFmtId="176" fontId="8" fillId="0" borderId="0" xfId="21" applyFont="1" applyBorder="1" applyAlignment="1">
      <alignment horizontal="left"/>
    </xf>
    <xf numFmtId="0" fontId="8" fillId="0" borderId="6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vertical="top" wrapText="1"/>
    </xf>
    <xf numFmtId="176" fontId="8" fillId="0" borderId="3" xfId="21" applyFont="1" applyBorder="1" applyAlignment="1">
      <alignment horizontal="left" vertical="center"/>
    </xf>
    <xf numFmtId="176" fontId="20" fillId="0" borderId="5" xfId="21" applyFont="1" applyBorder="1" applyAlignment="1">
      <alignment horizontal="left" vertical="center" wrapText="1"/>
    </xf>
    <xf numFmtId="0" fontId="8" fillId="0" borderId="5" xfId="21" applyNumberFormat="1" applyFont="1" applyBorder="1" applyAlignment="1">
      <alignment horizontal="left" vertical="top" wrapText="1"/>
    </xf>
    <xf numFmtId="176" fontId="8" fillId="0" borderId="7" xfId="21" applyFont="1" applyBorder="1" applyAlignment="1">
      <alignment horizontal="left" vertical="center"/>
    </xf>
    <xf numFmtId="176" fontId="20" fillId="0" borderId="7" xfId="21" applyFont="1" applyBorder="1" applyAlignment="1">
      <alignment horizontal="left" vertical="center"/>
    </xf>
    <xf numFmtId="176" fontId="20" fillId="0" borderId="3" xfId="21" applyFont="1" applyBorder="1" applyAlignment="1">
      <alignment horizontal="left" vertical="center"/>
    </xf>
    <xf numFmtId="176" fontId="20" fillId="0" borderId="5" xfId="21" applyFont="1" applyBorder="1" applyAlignment="1">
      <alignment horizontal="left" vertical="center" shrinkToFit="1"/>
    </xf>
    <xf numFmtId="0" fontId="8" fillId="0" borderId="5" xfId="21" applyNumberFormat="1" applyFont="1" applyBorder="1" applyAlignment="1">
      <alignment vertical="top" wrapText="1"/>
    </xf>
    <xf numFmtId="176" fontId="8" fillId="0" borderId="5" xfId="21" applyFont="1" applyBorder="1" applyAlignment="1" applyProtection="1">
      <alignment horizontal="left" vertical="center"/>
      <protection/>
    </xf>
    <xf numFmtId="178" fontId="20" fillId="0" borderId="6" xfId="21" applyNumberFormat="1" applyFont="1" applyBorder="1" applyAlignment="1">
      <alignment vertical="center" wrapText="1"/>
    </xf>
    <xf numFmtId="178" fontId="20" fillId="0" borderId="7" xfId="21" applyNumberFormat="1" applyFont="1" applyBorder="1" applyAlignment="1">
      <alignment vertical="center" wrapText="1"/>
    </xf>
    <xf numFmtId="178" fontId="20" fillId="0" borderId="5" xfId="21" applyNumberFormat="1" applyFont="1" applyBorder="1" applyAlignment="1">
      <alignment vertical="center" wrapText="1"/>
    </xf>
    <xf numFmtId="0" fontId="20" fillId="0" borderId="7" xfId="21" applyNumberFormat="1" applyFont="1" applyBorder="1" applyAlignment="1">
      <alignment horizontal="distributed" vertical="center" wrapText="1" readingOrder="1"/>
    </xf>
    <xf numFmtId="0" fontId="20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vertical="top"/>
    </xf>
    <xf numFmtId="0" fontId="8" fillId="0" borderId="6" xfId="21" applyNumberFormat="1" applyFont="1" applyBorder="1" applyAlignment="1">
      <alignment vertical="top"/>
    </xf>
    <xf numFmtId="179" fontId="20" fillId="0" borderId="6" xfId="21" applyNumberFormat="1" applyFont="1" applyFill="1" applyBorder="1" applyAlignment="1">
      <alignment horizontal="left" vertical="center" shrinkToFit="1"/>
    </xf>
    <xf numFmtId="179" fontId="20" fillId="0" borderId="5" xfId="21" applyNumberFormat="1" applyFont="1" applyFill="1" applyBorder="1" applyAlignment="1">
      <alignment horizontal="left" vertical="center" shrinkToFit="1"/>
    </xf>
    <xf numFmtId="179" fontId="20" fillId="0" borderId="5" xfId="21" applyNumberFormat="1" applyFont="1" applyBorder="1" applyAlignment="1">
      <alignment horizontal="left" vertical="center"/>
    </xf>
    <xf numFmtId="176" fontId="8" fillId="0" borderId="7" xfId="21" applyNumberFormat="1" applyFont="1" applyBorder="1" applyAlignment="1">
      <alignment vertical="center"/>
    </xf>
    <xf numFmtId="49" fontId="8" fillId="0" borderId="7" xfId="21" applyNumberFormat="1" applyFont="1" applyBorder="1" applyAlignment="1">
      <alignment vertical="top" readingOrder="1"/>
    </xf>
    <xf numFmtId="176" fontId="8" fillId="0" borderId="5" xfId="21" applyFont="1" applyBorder="1"/>
    <xf numFmtId="176" fontId="18" fillId="3" borderId="3" xfId="21" applyFont="1" applyFill="1" applyBorder="1" applyAlignment="1">
      <alignment horizontal="center" vertical="center"/>
    </xf>
    <xf numFmtId="176" fontId="8" fillId="0" borderId="0" xfId="21" applyFont="1" applyBorder="1" applyAlignment="1">
      <alignment vertical="center"/>
    </xf>
    <xf numFmtId="49" fontId="8" fillId="0" borderId="7" xfId="21" applyNumberFormat="1" applyFont="1" applyBorder="1" applyAlignment="1">
      <alignment horizontal="distributed" vertical="top" readingOrder="1"/>
    </xf>
    <xf numFmtId="49" fontId="8" fillId="0" borderId="6" xfId="21" applyNumberFormat="1" applyFont="1" applyBorder="1" applyAlignment="1">
      <alignment horizontal="distributed" vertical="top" readingOrder="1"/>
    </xf>
    <xf numFmtId="0" fontId="8" fillId="0" borderId="6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176" fontId="18" fillId="3" borderId="3" xfId="21" applyFont="1" applyFill="1" applyBorder="1" applyAlignment="1">
      <alignment horizontal="center" vertical="center"/>
    </xf>
    <xf numFmtId="49" fontId="8" fillId="0" borderId="5" xfId="21" applyNumberFormat="1" applyFont="1" applyBorder="1" applyAlignment="1">
      <alignment horizontal="distributed" vertical="top" readingOrder="1"/>
    </xf>
    <xf numFmtId="49" fontId="8" fillId="0" borderId="7" xfId="21" applyNumberFormat="1" applyFont="1" applyBorder="1" applyAlignment="1" applyProtection="1">
      <alignment vertical="center"/>
      <protection locked="0"/>
    </xf>
    <xf numFmtId="49" fontId="8" fillId="0" borderId="6" xfId="21" applyNumberFormat="1" applyFont="1" applyBorder="1" applyAlignment="1" applyProtection="1">
      <alignment vertical="center"/>
      <protection locked="0"/>
    </xf>
    <xf numFmtId="49" fontId="8" fillId="0" borderId="7" xfId="21" applyNumberFormat="1" applyFont="1" applyBorder="1" applyAlignment="1">
      <alignment vertical="center"/>
    </xf>
    <xf numFmtId="49" fontId="8" fillId="0" borderId="6" xfId="21" applyNumberFormat="1" applyFont="1" applyBorder="1" applyAlignment="1">
      <alignment vertical="center"/>
    </xf>
    <xf numFmtId="176" fontId="8" fillId="0" borderId="5" xfId="21" applyFont="1" applyBorder="1" applyAlignment="1">
      <alignment horizontal="distributed" vertical="top" wrapText="1" readingOrder="1"/>
    </xf>
    <xf numFmtId="0" fontId="8" fillId="0" borderId="7" xfId="0" applyFont="1" applyBorder="1" applyAlignment="1">
      <alignment/>
    </xf>
    <xf numFmtId="0" fontId="8" fillId="0" borderId="7" xfId="21" applyNumberFormat="1" applyFont="1" applyBorder="1" applyAlignment="1">
      <alignment horizontal="distributed" vertical="top" shrinkToFit="1"/>
    </xf>
    <xf numFmtId="49" fontId="8" fillId="0" borderId="7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>
      <alignment vertical="center"/>
    </xf>
    <xf numFmtId="49" fontId="8" fillId="0" borderId="5" xfId="21" applyNumberFormat="1" applyFont="1" applyBorder="1" applyAlignment="1">
      <alignment horizontal="left" vertical="center"/>
    </xf>
    <xf numFmtId="49" fontId="8" fillId="0" borderId="7" xfId="21" applyNumberFormat="1" applyFont="1" applyBorder="1" applyAlignment="1">
      <alignment horizontal="left" vertical="center"/>
    </xf>
    <xf numFmtId="49" fontId="8" fillId="0" borderId="6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/>
    </xf>
    <xf numFmtId="49" fontId="8" fillId="0" borderId="5" xfId="21" applyNumberFormat="1" applyFont="1" applyBorder="1" applyAlignment="1" applyProtection="1">
      <alignment vertical="center"/>
      <protection/>
    </xf>
    <xf numFmtId="49" fontId="8" fillId="0" borderId="5" xfId="21" applyNumberFormat="1" applyFont="1" applyBorder="1" applyAlignment="1" applyProtection="1">
      <alignment horizontal="left" vertical="center"/>
      <protection locked="0"/>
    </xf>
    <xf numFmtId="49" fontId="8" fillId="0" borderId="0" xfId="21" applyNumberFormat="1" applyFont="1"/>
    <xf numFmtId="0" fontId="8" fillId="0" borderId="7" xfId="21" applyNumberFormat="1" applyFont="1" applyBorder="1" applyAlignment="1">
      <alignment horizontal="distributed" vertical="top" wrapText="1"/>
    </xf>
    <xf numFmtId="0" fontId="8" fillId="0" borderId="0" xfId="0" applyFont="1" applyAlignment="1">
      <alignment vertical="center" shrinkToFit="1"/>
    </xf>
    <xf numFmtId="176" fontId="8" fillId="0" borderId="7" xfId="21" applyFont="1" applyFill="1" applyBorder="1" applyAlignment="1">
      <alignment vertical="center"/>
    </xf>
    <xf numFmtId="49" fontId="8" fillId="0" borderId="8" xfId="2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 shrinkToFit="1"/>
    </xf>
    <xf numFmtId="176" fontId="27" fillId="4" borderId="3" xfId="21" applyFont="1" applyFill="1" applyBorder="1" applyAlignment="1">
      <alignment vertical="center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 wrapText="1" readingOrder="1"/>
    </xf>
    <xf numFmtId="49" fontId="8" fillId="0" borderId="7" xfId="21" applyNumberFormat="1" applyFont="1" applyBorder="1" applyAlignment="1">
      <alignment horizontal="distributed" vertical="top" readingOrder="1"/>
    </xf>
    <xf numFmtId="0" fontId="4" fillId="0" borderId="7" xfId="0" applyFont="1" applyBorder="1"/>
    <xf numFmtId="49" fontId="8" fillId="0" borderId="6" xfId="21" applyNumberFormat="1" applyFont="1" applyBorder="1" applyAlignment="1">
      <alignment horizontal="distributed" vertical="center" readingOrder="1"/>
    </xf>
    <xf numFmtId="49" fontId="8" fillId="0" borderId="5" xfId="21" applyNumberFormat="1" applyFont="1" applyBorder="1" applyAlignment="1">
      <alignment horizontal="left" vertical="center" readingOrder="1"/>
    </xf>
    <xf numFmtId="49" fontId="8" fillId="0" borderId="5" xfId="21" applyNumberFormat="1" applyFont="1" applyBorder="1" applyAlignment="1">
      <alignment horizontal="distributed" vertical="center" readingOrder="1"/>
    </xf>
    <xf numFmtId="49" fontId="8" fillId="0" borderId="7" xfId="21" applyNumberFormat="1" applyFont="1" applyBorder="1" applyAlignment="1">
      <alignment horizontal="distributed" vertical="center" readingOrder="1"/>
    </xf>
    <xf numFmtId="0" fontId="23" fillId="0" borderId="5" xfId="21" applyNumberFormat="1" applyFont="1" applyBorder="1" applyAlignment="1">
      <alignment horizontal="distributed" vertical="center" wrapText="1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49" fontId="8" fillId="0" borderId="5" xfId="21" applyNumberFormat="1" applyFont="1" applyBorder="1" applyAlignment="1" applyProtection="1">
      <alignment vertical="center"/>
      <protection locked="0"/>
    </xf>
    <xf numFmtId="0" fontId="8" fillId="0" borderId="3" xfId="21" applyNumberFormat="1" applyFont="1" applyBorder="1" applyAlignment="1">
      <alignment horizontal="left" vertical="top" readingOrder="1"/>
    </xf>
    <xf numFmtId="0" fontId="8" fillId="0" borderId="10" xfId="0" applyFont="1" applyBorder="1" applyAlignment="1">
      <alignment vertical="center" shrinkToFit="1"/>
    </xf>
    <xf numFmtId="0" fontId="4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1" fontId="29" fillId="0" borderId="0" xfId="21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41" fontId="29" fillId="5" borderId="12" xfId="21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1" fontId="29" fillId="0" borderId="3" xfId="21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6" borderId="3" xfId="0" applyFont="1" applyFill="1" applyBorder="1" applyAlignment="1">
      <alignment horizontal="center" vertical="center"/>
    </xf>
    <xf numFmtId="41" fontId="29" fillId="6" borderId="3" xfId="21" applyNumberFormat="1" applyFont="1" applyFill="1" applyBorder="1" applyAlignment="1">
      <alignment vertical="center"/>
    </xf>
    <xf numFmtId="41" fontId="29" fillId="7" borderId="15" xfId="21" applyNumberFormat="1" applyFont="1" applyFill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8" fillId="0" borderId="5" xfId="21" applyNumberFormat="1" applyFont="1" applyBorder="1" applyAlignment="1">
      <alignment horizontal="distributed" vertical="top" wrapText="1"/>
    </xf>
    <xf numFmtId="0" fontId="8" fillId="0" borderId="6" xfId="21" applyNumberFormat="1" applyFont="1" applyBorder="1" applyAlignment="1">
      <alignment horizontal="distributed" vertical="top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6" xfId="21" applyNumberFormat="1" applyFont="1" applyBorder="1" applyAlignment="1">
      <alignment horizontal="distributed" vertical="top" readingOrder="1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20" fillId="0" borderId="7" xfId="21" applyNumberFormat="1" applyFont="1" applyBorder="1" applyAlignment="1">
      <alignment horizontal="distributed" vertical="top" wrapText="1" readingOrder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3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20" fillId="0" borderId="7" xfId="21" applyNumberFormat="1" applyFont="1" applyBorder="1" applyAlignment="1">
      <alignment horizontal="distributed" vertical="top" wrapText="1"/>
    </xf>
    <xf numFmtId="49" fontId="8" fillId="0" borderId="7" xfId="21" applyNumberFormat="1" applyFont="1" applyBorder="1" applyAlignment="1">
      <alignment horizontal="distributed" vertical="top" readingOrder="1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3" xfId="21" applyNumberFormat="1" applyFont="1" applyBorder="1" applyAlignment="1">
      <alignment horizontal="distributed" vertical="center" wrapText="1" readingOrder="1"/>
    </xf>
    <xf numFmtId="176" fontId="8" fillId="0" borderId="9" xfId="21" applyFont="1" applyBorder="1"/>
    <xf numFmtId="176" fontId="20" fillId="0" borderId="3" xfId="21" applyFont="1" applyBorder="1" applyAlignment="1">
      <alignment horizontal="left" vertical="center" wrapText="1"/>
    </xf>
    <xf numFmtId="0" fontId="8" fillId="0" borderId="3" xfId="21" applyNumberFormat="1" applyFont="1" applyBorder="1" applyAlignment="1">
      <alignment horizontal="left" vertical="top" wrapText="1"/>
    </xf>
    <xf numFmtId="0" fontId="8" fillId="0" borderId="3" xfId="21" applyNumberFormat="1" applyFont="1" applyBorder="1" applyAlignment="1">
      <alignment vertical="top" wrapText="1"/>
    </xf>
    <xf numFmtId="176" fontId="8" fillId="0" borderId="3" xfId="21" applyFont="1" applyBorder="1" applyAlignment="1" applyProtection="1">
      <alignment vertical="center"/>
      <protection/>
    </xf>
    <xf numFmtId="178" fontId="20" fillId="0" borderId="3" xfId="21" applyNumberFormat="1" applyFont="1" applyBorder="1" applyAlignment="1">
      <alignment vertical="center" wrapText="1"/>
    </xf>
    <xf numFmtId="0" fontId="8" fillId="0" borderId="6" xfId="21" applyNumberFormat="1" applyFont="1" applyBorder="1" applyAlignment="1">
      <alignment horizontal="left" vertical="top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17" xfId="0" applyFont="1" applyBorder="1" applyAlignment="1">
      <alignment vertical="center" shrinkToFit="1"/>
    </xf>
    <xf numFmtId="0" fontId="34" fillId="0" borderId="3" xfId="0" applyFont="1" applyBorder="1" applyAlignment="1">
      <alignment horizontal="center" vertical="center"/>
    </xf>
    <xf numFmtId="0" fontId="8" fillId="0" borderId="3" xfId="21" applyNumberFormat="1" applyFont="1" applyBorder="1" applyAlignment="1">
      <alignment horizontal="left" vertical="top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3" xfId="21" applyNumberFormat="1" applyFont="1" applyBorder="1" applyAlignment="1">
      <alignment horizontal="left" vertical="top" wrapText="1" readingOrder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7" xfId="21" applyNumberFormat="1" applyFont="1" applyBorder="1" applyAlignment="1">
      <alignment horizontal="left" vertical="top" wrapText="1"/>
    </xf>
    <xf numFmtId="176" fontId="8" fillId="0" borderId="3" xfId="21" applyFont="1" applyBorder="1" applyAlignment="1" applyProtection="1">
      <alignment horizontal="left" vertical="center"/>
      <protection locked="0"/>
    </xf>
    <xf numFmtId="176" fontId="8" fillId="0" borderId="9" xfId="21" applyFont="1" applyBorder="1" applyAlignment="1">
      <alignment vertical="center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4" borderId="3" xfId="21" applyNumberFormat="1" applyFont="1" applyFill="1" applyBorder="1" applyAlignment="1">
      <alignment horizontal="distributed" vertical="center"/>
    </xf>
    <xf numFmtId="0" fontId="8" fillId="0" borderId="7" xfId="21" applyNumberFormat="1" applyFont="1" applyBorder="1" applyAlignment="1">
      <alignment horizontal="distributed" vertical="top" wrapText="1" readingOrder="1"/>
    </xf>
    <xf numFmtId="0" fontId="8" fillId="0" borderId="6" xfId="21" applyNumberFormat="1" applyFont="1" applyBorder="1" applyAlignment="1">
      <alignment horizontal="distributed" vertical="top" wrapText="1" readingOrder="1"/>
    </xf>
    <xf numFmtId="49" fontId="8" fillId="0" borderId="7" xfId="21" applyNumberFormat="1" applyFont="1" applyBorder="1" applyAlignment="1">
      <alignment horizontal="distributed" vertical="top" readingOrder="1"/>
    </xf>
    <xf numFmtId="0" fontId="4" fillId="0" borderId="7" xfId="0" applyFont="1" applyBorder="1"/>
    <xf numFmtId="176" fontId="19" fillId="0" borderId="0" xfId="21" applyFont="1" applyBorder="1" applyAlignment="1">
      <alignment horizontal="center" vertical="top" wrapText="1"/>
    </xf>
    <xf numFmtId="176" fontId="19" fillId="0" borderId="0" xfId="21" applyFont="1" applyBorder="1" applyAlignment="1">
      <alignment horizontal="center" vertical="top"/>
    </xf>
    <xf numFmtId="176" fontId="6" fillId="0" borderId="0" xfId="21" applyFont="1" applyBorder="1" applyAlignment="1">
      <alignment horizontal="center" vertical="top" wrapText="1"/>
    </xf>
    <xf numFmtId="176" fontId="9" fillId="3" borderId="22" xfId="21" applyFont="1" applyFill="1" applyBorder="1" applyAlignment="1">
      <alignment horizontal="center" vertical="center"/>
    </xf>
    <xf numFmtId="176" fontId="9" fillId="3" borderId="2" xfId="21" applyFont="1" applyFill="1" applyBorder="1" applyAlignment="1">
      <alignment horizontal="center" vertical="center"/>
    </xf>
    <xf numFmtId="176" fontId="9" fillId="3" borderId="23" xfId="21" applyFont="1" applyFill="1" applyBorder="1" applyAlignment="1">
      <alignment horizontal="center" vertical="center"/>
    </xf>
    <xf numFmtId="176" fontId="6" fillId="3" borderId="3" xfId="21" applyFont="1" applyFill="1" applyBorder="1" applyAlignment="1">
      <alignment horizontal="center" vertical="center"/>
    </xf>
    <xf numFmtId="176" fontId="6" fillId="3" borderId="3" xfId="21" applyFont="1" applyFill="1" applyBorder="1" applyAlignment="1">
      <alignment horizontal="center" vertical="center" wrapText="1"/>
    </xf>
    <xf numFmtId="0" fontId="8" fillId="0" borderId="6" xfId="21" applyNumberFormat="1" applyFont="1" applyBorder="1" applyAlignment="1">
      <alignment horizontal="distributed" vertical="top" wrapText="1"/>
    </xf>
    <xf numFmtId="0" fontId="8" fillId="0" borderId="7" xfId="21" applyNumberFormat="1" applyFont="1" applyBorder="1" applyAlignment="1">
      <alignment horizontal="distributed" vertical="top"/>
    </xf>
    <xf numFmtId="0" fontId="8" fillId="0" borderId="7" xfId="21" applyNumberFormat="1" applyFont="1" applyBorder="1" applyAlignment="1">
      <alignment horizontal="distributed" vertical="top" wrapText="1"/>
    </xf>
    <xf numFmtId="0" fontId="8" fillId="0" borderId="5" xfId="21" applyNumberFormat="1" applyFont="1" applyBorder="1" applyAlignment="1">
      <alignment horizontal="left" vertical="top" wrapText="1"/>
    </xf>
    <xf numFmtId="0" fontId="8" fillId="0" borderId="7" xfId="21" applyNumberFormat="1" applyFont="1" applyBorder="1" applyAlignment="1">
      <alignment horizontal="left" vertical="top" wrapText="1"/>
    </xf>
    <xf numFmtId="0" fontId="8" fillId="0" borderId="6" xfId="21" applyNumberFormat="1" applyFont="1" applyBorder="1" applyAlignment="1">
      <alignment horizontal="left" vertical="top" wrapText="1"/>
    </xf>
    <xf numFmtId="0" fontId="8" fillId="0" borderId="3" xfId="21" applyNumberFormat="1" applyFont="1" applyBorder="1" applyAlignment="1">
      <alignment horizontal="distributed" vertical="top" wrapText="1"/>
    </xf>
    <xf numFmtId="0" fontId="8" fillId="0" borderId="3" xfId="21" applyNumberFormat="1" applyFont="1" applyBorder="1" applyAlignment="1">
      <alignment horizontal="distributed" vertical="top"/>
    </xf>
    <xf numFmtId="0" fontId="8" fillId="0" borderId="6" xfId="21" applyNumberFormat="1" applyFont="1" applyBorder="1" applyAlignment="1">
      <alignment horizontal="center" vertical="top" wrapText="1"/>
    </xf>
    <xf numFmtId="0" fontId="8" fillId="0" borderId="3" xfId="21" applyNumberFormat="1" applyFont="1" applyBorder="1" applyAlignment="1">
      <alignment horizontal="center" vertical="top" wrapText="1"/>
    </xf>
    <xf numFmtId="0" fontId="8" fillId="0" borderId="5" xfId="21" applyNumberFormat="1" applyFont="1" applyBorder="1" applyAlignment="1">
      <alignment horizontal="distributed" vertical="top" wrapText="1"/>
    </xf>
    <xf numFmtId="176" fontId="6" fillId="3" borderId="22" xfId="21" applyFont="1" applyFill="1" applyBorder="1" applyAlignment="1">
      <alignment horizontal="center" vertical="center"/>
    </xf>
    <xf numFmtId="176" fontId="6" fillId="3" borderId="2" xfId="21" applyFont="1" applyFill="1" applyBorder="1" applyAlignment="1">
      <alignment horizontal="center" vertical="center"/>
    </xf>
    <xf numFmtId="176" fontId="6" fillId="3" borderId="23" xfId="21" applyFont="1" applyFill="1" applyBorder="1" applyAlignment="1">
      <alignment horizontal="center" vertical="center"/>
    </xf>
    <xf numFmtId="0" fontId="8" fillId="0" borderId="7" xfId="21" applyNumberFormat="1" applyFont="1" applyBorder="1" applyAlignment="1">
      <alignment horizontal="distributed" vertical="top" readingOrder="1"/>
    </xf>
    <xf numFmtId="176" fontId="6" fillId="0" borderId="9" xfId="21" applyFont="1" applyBorder="1" applyAlignment="1">
      <alignment horizontal="center" vertical="top" wrapText="1"/>
    </xf>
    <xf numFmtId="176" fontId="26" fillId="3" borderId="22" xfId="21" applyFont="1" applyFill="1" applyBorder="1" applyAlignment="1">
      <alignment horizontal="center" vertical="center"/>
    </xf>
    <xf numFmtId="176" fontId="26" fillId="3" borderId="2" xfId="21" applyFont="1" applyFill="1" applyBorder="1" applyAlignment="1">
      <alignment horizontal="center" vertical="center"/>
    </xf>
    <xf numFmtId="176" fontId="26" fillId="3" borderId="23" xfId="21" applyFont="1" applyFill="1" applyBorder="1" applyAlignment="1">
      <alignment horizontal="center" vertical="center"/>
    </xf>
    <xf numFmtId="176" fontId="18" fillId="3" borderId="3" xfId="21" applyFont="1" applyFill="1" applyBorder="1" applyAlignment="1">
      <alignment horizontal="center" vertical="center"/>
    </xf>
    <xf numFmtId="176" fontId="18" fillId="3" borderId="3" xfId="2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8" fillId="0" borderId="6" xfId="21" applyNumberFormat="1" applyFont="1" applyBorder="1" applyAlignment="1">
      <alignment horizontal="left" vertical="top" wrapText="1" readingOrder="1"/>
    </xf>
    <xf numFmtId="49" fontId="8" fillId="0" borderId="3" xfId="21" applyNumberFormat="1" applyFont="1" applyBorder="1" applyAlignment="1" applyProtection="1">
      <alignment vertical="center"/>
      <protection locked="0"/>
    </xf>
    <xf numFmtId="0" fontId="8" fillId="0" borderId="3" xfId="21" applyNumberFormat="1" applyFont="1" applyBorder="1" applyAlignment="1">
      <alignment horizontal="left" vertical="center" readingOrder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 2" xfId="20"/>
    <cellStyle name="쉼표 [0]" xfId="21"/>
    <cellStyle name="쉼표 [0] 2" xfId="22"/>
    <cellStyle name="쉼표 [0] 3" xfId="23"/>
    <cellStyle name="쉼표 [0] 4" xfId="24"/>
    <cellStyle name="콤마 [0]_01실적" xfId="25"/>
    <cellStyle name="콤마_01실적" xfId="26"/>
    <cellStyle name="표준 2" xfId="27"/>
    <cellStyle name="표준 3" xfId="28"/>
    <cellStyle name="category" xfId="29"/>
    <cellStyle name="Comma [0]_laroux" xfId="30"/>
    <cellStyle name="Comma_laroux" xfId="31"/>
    <cellStyle name="Currency [0]_laroux" xfId="32"/>
    <cellStyle name="Currency_laroux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Normal_Certs Q2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axId val="42082996"/>
        <c:axId val="43202645"/>
      </c:bar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02645"/>
        <c:crosses val="autoZero"/>
        <c:auto val="1"/>
        <c:lblOffset val="100"/>
        <c:noMultiLvlLbl val="0"/>
      </c:catAx>
      <c:valAx>
        <c:axId val="43202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82996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바탕체"/>
          <a:ea typeface="바탕체"/>
          <a:cs typeface="바탕체"/>
        </a:defRPr>
      </a:pPr>
    </a:p>
  </c:txPr>
  <c:lang xmlns:c="http://schemas.openxmlformats.org/drawingml/2006/chart" val="ko-KR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00700"/>
    <xdr:graphicFrame macro="">
      <xdr:nvGraphicFramePr>
        <xdr:cNvPr id="2" name="차트 1"/>
        <xdr:cNvGraphicFramePr/>
      </xdr:nvGraphicFramePr>
      <xdr:xfrm>
        <a:off x="0" y="0"/>
        <a:ext cx="9191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1638300</xdr:colOff>
      <xdr:row>2</xdr:row>
      <xdr:rowOff>209550</xdr:rowOff>
    </xdr:from>
    <xdr:to>
      <xdr:col>6</xdr:col>
      <xdr:colOff>2447925</xdr:colOff>
      <xdr:row>2</xdr:row>
      <xdr:rowOff>438150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8610600" y="904875"/>
          <a:ext cx="809625" cy="228600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1743075</xdr:colOff>
      <xdr:row>2</xdr:row>
      <xdr:rowOff>257175</xdr:rowOff>
    </xdr:from>
    <xdr:to>
      <xdr:col>6</xdr:col>
      <xdr:colOff>2505075</xdr:colOff>
      <xdr:row>2</xdr:row>
      <xdr:rowOff>476250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686800" y="1009650"/>
          <a:ext cx="762000" cy="21907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2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2</xdr:row>
      <xdr:rowOff>95250</xdr:rowOff>
    </xdr:from>
    <xdr:to>
      <xdr:col>4</xdr:col>
      <xdr:colOff>1552575</xdr:colOff>
      <xdr:row>2</xdr:row>
      <xdr:rowOff>333375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05825" y="714375"/>
          <a:ext cx="762000" cy="2381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2</xdr:row>
      <xdr:rowOff>85725</xdr:rowOff>
    </xdr:from>
    <xdr:to>
      <xdr:col>4</xdr:col>
      <xdr:colOff>1743075</xdr:colOff>
      <xdr:row>2</xdr:row>
      <xdr:rowOff>285750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82000" y="666750"/>
          <a:ext cx="800100" cy="200025"/>
        </a:xfrm>
        <a:prstGeom prst="rect">
          <a:avLst/>
        </a:prstGeom>
        <a:solidFill>
          <a:srgbClr val="FFFFCC"/>
        </a:solidFill>
        <a:ln w="9525"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(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단위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:</a:t>
          </a:r>
          <a:r>
            <a:rPr lang="ko-KR" altLang="en-US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원</a:t>
          </a:r>
          <a:r>
            <a:rPr lang="en-US" altLang="ko-KR" sz="1000" b="0" i="0" strike="noStrike">
              <a:solidFill>
                <a:srgbClr val="000000"/>
              </a:solidFill>
              <a:latin typeface="굴림체" pitchFamily="49" charset="-127"/>
              <a:ea typeface="굴림체" pitchFamily="49" charset="-127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23"/>
  <sheetViews>
    <sheetView workbookViewId="0" topLeftCell="A1">
      <selection activeCell="D7" sqref="D7"/>
    </sheetView>
  </sheetViews>
  <sheetFormatPr defaultColWidth="9.00390625" defaultRowHeight="14.25"/>
  <cols>
    <col min="1" max="11" width="9.00390625" style="4" customWidth="1"/>
    <col min="12" max="12" width="7.50390625" style="4" customWidth="1"/>
    <col min="13" max="13" width="6.625" style="4" customWidth="1"/>
    <col min="14" max="15" width="9.00390625" style="4" customWidth="1"/>
    <col min="16" max="16" width="4.75390625" style="4" customWidth="1"/>
    <col min="17" max="16384" width="9.00390625" style="4" customWidth="1"/>
  </cols>
  <sheetData>
    <row r="4" ht="12.75" customHeight="1"/>
    <row r="5" ht="14.25" hidden="1"/>
    <row r="6" spans="12:13" ht="24.75" customHeight="1">
      <c r="L6" s="242"/>
      <c r="M6" s="243"/>
    </row>
    <row r="7" spans="12:13" ht="18.75" customHeight="1">
      <c r="L7" s="244"/>
      <c r="M7" s="245"/>
    </row>
    <row r="10" spans="1:13" ht="48" customHeight="1">
      <c r="A10" s="240" t="s">
        <v>251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</row>
    <row r="22" spans="1:13" ht="30.75" customHeight="1">
      <c r="A22" s="241" t="s">
        <v>148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1:13" ht="31.5">
      <c r="A23" s="241" t="s">
        <v>250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</sheetData>
  <mergeCells count="4">
    <mergeCell ref="A10:M10"/>
    <mergeCell ref="A22:M22"/>
    <mergeCell ref="A23:M23"/>
    <mergeCell ref="L6:M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51">
      <selection activeCell="D63" sqref="D63"/>
    </sheetView>
  </sheetViews>
  <sheetFormatPr defaultColWidth="9.25390625" defaultRowHeight="27" customHeight="1"/>
  <cols>
    <col min="1" max="1" width="17.125" style="75" customWidth="1"/>
    <col min="2" max="2" width="15.75390625" style="10" customWidth="1"/>
    <col min="3" max="3" width="16.375" style="10" customWidth="1"/>
    <col min="4" max="4" width="52.00390625" style="10" customWidth="1"/>
    <col min="5" max="5" width="21.00390625" style="10" customWidth="1"/>
    <col min="6" max="16384" width="9.25390625" style="10" customWidth="1"/>
  </cols>
  <sheetData>
    <row r="1" spans="1:5" s="9" customFormat="1" ht="30.75" customHeight="1">
      <c r="A1" s="255" t="s">
        <v>262</v>
      </c>
      <c r="B1" s="256"/>
      <c r="C1" s="256"/>
      <c r="D1" s="256"/>
      <c r="E1" s="256"/>
    </row>
    <row r="2" spans="1:5" s="9" customFormat="1" ht="18" customHeight="1">
      <c r="A2" s="278" t="s">
        <v>241</v>
      </c>
      <c r="B2" s="278"/>
      <c r="C2" s="278"/>
      <c r="D2" s="278"/>
      <c r="E2" s="278"/>
    </row>
    <row r="3" spans="1:5" ht="27.75" customHeight="1">
      <c r="A3" s="279" t="s">
        <v>110</v>
      </c>
      <c r="B3" s="280"/>
      <c r="C3" s="280"/>
      <c r="D3" s="280"/>
      <c r="E3" s="281"/>
    </row>
    <row r="4" spans="1:5" s="7" customFormat="1" ht="21.75" customHeight="1">
      <c r="A4" s="282" t="s">
        <v>4</v>
      </c>
      <c r="B4" s="282"/>
      <c r="C4" s="282"/>
      <c r="D4" s="136" t="s">
        <v>61</v>
      </c>
      <c r="E4" s="283" t="s">
        <v>6</v>
      </c>
    </row>
    <row r="5" spans="1:5" s="8" customFormat="1" ht="17.25" customHeight="1">
      <c r="A5" s="136" t="s">
        <v>5</v>
      </c>
      <c r="B5" s="136" t="s">
        <v>1</v>
      </c>
      <c r="C5" s="136" t="s">
        <v>2</v>
      </c>
      <c r="D5" s="136"/>
      <c r="E5" s="282"/>
    </row>
    <row r="6" spans="1:5" s="19" customFormat="1" ht="12" customHeight="1">
      <c r="A6" s="29">
        <v>5200</v>
      </c>
      <c r="B6" s="137"/>
      <c r="C6" s="137"/>
      <c r="D6" s="137"/>
      <c r="E6" s="22"/>
    </row>
    <row r="7" spans="1:5" s="19" customFormat="1" ht="12" customHeight="1">
      <c r="A7" s="128" t="s">
        <v>111</v>
      </c>
      <c r="B7" s="129"/>
      <c r="C7" s="129"/>
      <c r="D7" s="129"/>
      <c r="E7" s="17">
        <f>E9</f>
        <v>0</v>
      </c>
    </row>
    <row r="8" spans="1:5" s="19" customFormat="1" ht="12" customHeight="1">
      <c r="A8" s="124"/>
      <c r="B8" s="20" t="s">
        <v>176</v>
      </c>
      <c r="C8" s="137"/>
      <c r="D8" s="137"/>
      <c r="E8" s="22"/>
    </row>
    <row r="9" spans="1:5" s="19" customFormat="1" ht="12" customHeight="1">
      <c r="A9" s="143"/>
      <c r="B9" s="204" t="s">
        <v>8</v>
      </c>
      <c r="C9" s="129"/>
      <c r="D9" s="129"/>
      <c r="E9" s="17">
        <f>E11</f>
        <v>0</v>
      </c>
    </row>
    <row r="10" spans="1:5" s="19" customFormat="1" ht="12" customHeight="1">
      <c r="A10" s="36"/>
      <c r="B10" s="277"/>
      <c r="C10" s="40">
        <v>5222</v>
      </c>
      <c r="D10" s="40"/>
      <c r="E10" s="23"/>
    </row>
    <row r="11" spans="1:5" s="19" customFormat="1" ht="12" customHeight="1">
      <c r="A11" s="36"/>
      <c r="B11" s="277"/>
      <c r="C11" s="50" t="s">
        <v>108</v>
      </c>
      <c r="D11" s="38"/>
      <c r="E11" s="39">
        <f>SUM(E12:E13)</f>
        <v>0</v>
      </c>
    </row>
    <row r="12" spans="1:5" s="19" customFormat="1" ht="12" customHeight="1">
      <c r="A12" s="36"/>
      <c r="B12" s="277"/>
      <c r="C12" s="50"/>
      <c r="D12" s="38"/>
      <c r="E12" s="39">
        <v>0</v>
      </c>
    </row>
    <row r="13" spans="1:5" s="19" customFormat="1" ht="12" customHeight="1">
      <c r="A13" s="36"/>
      <c r="B13" s="277"/>
      <c r="C13" s="50"/>
      <c r="D13" s="38"/>
      <c r="E13" s="39">
        <v>0</v>
      </c>
    </row>
    <row r="14" spans="1:5" s="19" customFormat="1" ht="12" customHeight="1">
      <c r="A14" s="29">
        <v>5400</v>
      </c>
      <c r="B14" s="56"/>
      <c r="C14" s="57"/>
      <c r="D14" s="44"/>
      <c r="E14" s="23"/>
    </row>
    <row r="15" spans="1:5" s="19" customFormat="1" ht="12" customHeight="1">
      <c r="A15" s="131" t="s">
        <v>81</v>
      </c>
      <c r="B15" s="130"/>
      <c r="C15" s="35"/>
      <c r="D15" s="24"/>
      <c r="E15" s="24">
        <f>E17+E22+E28</f>
        <v>2351385000</v>
      </c>
    </row>
    <row r="16" spans="1:5" s="19" customFormat="1" ht="12" customHeight="1">
      <c r="A16" s="36"/>
      <c r="B16" s="29">
        <v>5410</v>
      </c>
      <c r="C16" s="43"/>
      <c r="D16" s="23"/>
      <c r="E16" s="23"/>
    </row>
    <row r="17" spans="1:5" s="19" customFormat="1" ht="12" customHeight="1">
      <c r="A17" s="37"/>
      <c r="B17" s="131" t="s">
        <v>9</v>
      </c>
      <c r="C17" s="35"/>
      <c r="D17" s="24"/>
      <c r="E17" s="24">
        <f>E19</f>
        <v>1150000</v>
      </c>
    </row>
    <row r="18" spans="1:5" s="19" customFormat="1" ht="12" customHeight="1">
      <c r="A18" s="37"/>
      <c r="B18" s="36"/>
      <c r="C18" s="40">
        <v>5411</v>
      </c>
      <c r="D18" s="23"/>
      <c r="E18" s="23"/>
    </row>
    <row r="19" spans="1:5" s="19" customFormat="1" ht="12" customHeight="1">
      <c r="A19" s="37"/>
      <c r="B19" s="37"/>
      <c r="C19" s="50" t="s">
        <v>10</v>
      </c>
      <c r="D19" s="51"/>
      <c r="E19" s="39">
        <f>E20</f>
        <v>1150000</v>
      </c>
    </row>
    <row r="20" spans="1:5" s="19" customFormat="1" ht="12" customHeight="1">
      <c r="A20" s="37"/>
      <c r="B20" s="34"/>
      <c r="C20" s="35"/>
      <c r="D20" s="47" t="s">
        <v>264</v>
      </c>
      <c r="E20" s="24">
        <v>1150000</v>
      </c>
    </row>
    <row r="21" spans="1:5" s="19" customFormat="1" ht="12" customHeight="1">
      <c r="A21" s="37"/>
      <c r="B21" s="29">
        <v>5420</v>
      </c>
      <c r="C21" s="40"/>
      <c r="D21" s="48"/>
      <c r="E21" s="41"/>
    </row>
    <row r="22" spans="1:5" s="19" customFormat="1" ht="12" customHeight="1">
      <c r="A22" s="37"/>
      <c r="B22" s="50" t="s">
        <v>11</v>
      </c>
      <c r="C22" s="35"/>
      <c r="D22" s="24"/>
      <c r="E22" s="24">
        <f>E24</f>
        <v>1500000</v>
      </c>
    </row>
    <row r="23" spans="1:5" s="19" customFormat="1" ht="12" customHeight="1">
      <c r="A23" s="37"/>
      <c r="B23" s="36"/>
      <c r="C23" s="40">
        <v>5421</v>
      </c>
      <c r="D23" s="23"/>
      <c r="E23" s="23"/>
    </row>
    <row r="24" spans="1:5" s="19" customFormat="1" ht="12" customHeight="1">
      <c r="A24" s="37"/>
      <c r="B24" s="36"/>
      <c r="C24" s="50" t="s">
        <v>112</v>
      </c>
      <c r="D24" s="39"/>
      <c r="E24" s="39">
        <f>SUM(E25:E26)</f>
        <v>1500000</v>
      </c>
    </row>
    <row r="25" spans="1:5" s="19" customFormat="1" ht="12" customHeight="1">
      <c r="A25" s="37"/>
      <c r="B25" s="36"/>
      <c r="C25" s="50"/>
      <c r="D25" s="140" t="s">
        <v>177</v>
      </c>
      <c r="E25" s="39">
        <v>300000</v>
      </c>
    </row>
    <row r="26" spans="1:5" s="19" customFormat="1" ht="12" customHeight="1">
      <c r="A26" s="37"/>
      <c r="B26" s="36"/>
      <c r="C26" s="50"/>
      <c r="D26" s="140" t="s">
        <v>178</v>
      </c>
      <c r="E26" s="39">
        <v>1200000</v>
      </c>
    </row>
    <row r="27" spans="1:5" s="19" customFormat="1" ht="12" customHeight="1">
      <c r="A27" s="37"/>
      <c r="B27" s="29">
        <v>5430</v>
      </c>
      <c r="C27" s="40"/>
      <c r="D27" s="48"/>
      <c r="E27" s="41"/>
    </row>
    <row r="28" spans="1:5" s="19" customFormat="1" ht="12" customHeight="1">
      <c r="A28" s="37"/>
      <c r="B28" s="50" t="s">
        <v>154</v>
      </c>
      <c r="C28" s="35"/>
      <c r="D28" s="24"/>
      <c r="E28" s="24">
        <f>E30+E34+E37</f>
        <v>2348735000</v>
      </c>
    </row>
    <row r="29" spans="1:5" s="19" customFormat="1" ht="12" customHeight="1">
      <c r="A29" s="37"/>
      <c r="B29" s="36"/>
      <c r="C29" s="40">
        <v>5431</v>
      </c>
      <c r="D29" s="23"/>
      <c r="E29" s="23"/>
    </row>
    <row r="30" spans="1:5" s="19" customFormat="1" ht="12" customHeight="1">
      <c r="A30" s="37"/>
      <c r="B30" s="36"/>
      <c r="C30" s="50" t="s">
        <v>179</v>
      </c>
      <c r="D30" s="39"/>
      <c r="E30" s="39">
        <f>E31+E32</f>
        <v>1441967000</v>
      </c>
    </row>
    <row r="31" spans="1:5" s="19" customFormat="1" ht="12" customHeight="1">
      <c r="A31" s="37"/>
      <c r="B31" s="36"/>
      <c r="C31" s="50"/>
      <c r="D31" s="140" t="s">
        <v>181</v>
      </c>
      <c r="E31" s="39">
        <v>1381967000</v>
      </c>
    </row>
    <row r="32" spans="1:5" s="19" customFormat="1" ht="12" customHeight="1">
      <c r="A32" s="37"/>
      <c r="B32" s="36"/>
      <c r="C32" s="50"/>
      <c r="D32" s="140" t="s">
        <v>287</v>
      </c>
      <c r="E32" s="39">
        <v>60000000</v>
      </c>
    </row>
    <row r="33" spans="1:5" s="19" customFormat="1" ht="12" customHeight="1">
      <c r="A33" s="37"/>
      <c r="B33" s="36"/>
      <c r="C33" s="40">
        <v>5432</v>
      </c>
      <c r="D33" s="44"/>
      <c r="E33" s="23"/>
    </row>
    <row r="34" spans="1:5" s="19" customFormat="1" ht="12" customHeight="1">
      <c r="A34" s="37"/>
      <c r="B34" s="36"/>
      <c r="C34" s="50" t="s">
        <v>180</v>
      </c>
      <c r="D34" s="51"/>
      <c r="E34" s="39">
        <f>E35</f>
        <v>136000000</v>
      </c>
    </row>
    <row r="35" spans="1:5" s="19" customFormat="1" ht="12" customHeight="1">
      <c r="A35" s="37"/>
      <c r="B35" s="36"/>
      <c r="C35" s="50"/>
      <c r="D35" s="138" t="s">
        <v>265</v>
      </c>
      <c r="E35" s="39">
        <v>136000000</v>
      </c>
    </row>
    <row r="36" spans="1:5" s="19" customFormat="1" ht="12" customHeight="1">
      <c r="A36" s="34"/>
      <c r="B36" s="290"/>
      <c r="C36" s="58">
        <v>5439</v>
      </c>
      <c r="D36" s="291"/>
      <c r="E36" s="59"/>
    </row>
    <row r="37" spans="1:5" s="19" customFormat="1" ht="12" customHeight="1">
      <c r="A37" s="37"/>
      <c r="B37" s="36"/>
      <c r="C37" s="50" t="s">
        <v>227</v>
      </c>
      <c r="D37" s="138"/>
      <c r="E37" s="39">
        <f>E38+E39+E40+E41</f>
        <v>770768000</v>
      </c>
    </row>
    <row r="38" spans="1:5" s="19" customFormat="1" ht="12" customHeight="1">
      <c r="A38" s="37"/>
      <c r="B38" s="36"/>
      <c r="C38" s="50"/>
      <c r="D38" s="138" t="s">
        <v>182</v>
      </c>
      <c r="E38" s="39">
        <v>563768000</v>
      </c>
    </row>
    <row r="39" spans="1:5" s="19" customFormat="1" ht="12" customHeight="1">
      <c r="A39" s="37"/>
      <c r="B39" s="36"/>
      <c r="C39" s="50"/>
      <c r="D39" s="138" t="s">
        <v>183</v>
      </c>
      <c r="E39" s="39">
        <v>70000000</v>
      </c>
    </row>
    <row r="40" spans="1:5" s="19" customFormat="1" ht="12" customHeight="1">
      <c r="A40" s="37"/>
      <c r="B40" s="36"/>
      <c r="C40" s="50"/>
      <c r="D40" s="138" t="s">
        <v>184</v>
      </c>
      <c r="E40" s="39">
        <v>130000000</v>
      </c>
    </row>
    <row r="41" spans="1:5" s="19" customFormat="1" ht="13.5" customHeight="1">
      <c r="A41" s="37"/>
      <c r="B41" s="36"/>
      <c r="C41" s="50"/>
      <c r="D41" s="138" t="s">
        <v>266</v>
      </c>
      <c r="E41" s="39">
        <v>7000000</v>
      </c>
    </row>
    <row r="42" spans="1:5" s="19" customFormat="1" ht="12" customHeight="1">
      <c r="A42" s="46">
        <v>1200</v>
      </c>
      <c r="B42" s="56"/>
      <c r="C42" s="61"/>
      <c r="D42" s="44"/>
      <c r="E42" s="23"/>
    </row>
    <row r="43" spans="1:5" s="19" customFormat="1" ht="12" customHeight="1">
      <c r="A43" s="131" t="s">
        <v>66</v>
      </c>
      <c r="B43" s="130"/>
      <c r="C43" s="35"/>
      <c r="D43" s="24"/>
      <c r="E43" s="24">
        <f>E45+E50</f>
        <v>0</v>
      </c>
    </row>
    <row r="44" spans="1:5" s="19" customFormat="1" ht="12" customHeight="1">
      <c r="A44" s="36"/>
      <c r="B44" s="42">
        <v>1240</v>
      </c>
      <c r="C44" s="43"/>
      <c r="D44" s="23"/>
      <c r="E44" s="23"/>
    </row>
    <row r="45" spans="1:5" s="19" customFormat="1" ht="12" customHeight="1">
      <c r="A45" s="36"/>
      <c r="B45" s="220" t="s">
        <v>87</v>
      </c>
      <c r="C45" s="35"/>
      <c r="D45" s="47"/>
      <c r="E45" s="47">
        <f>E47</f>
        <v>0</v>
      </c>
    </row>
    <row r="46" spans="1:5" s="63" customFormat="1" ht="12" customHeight="1">
      <c r="A46" s="36"/>
      <c r="B46" s="36"/>
      <c r="C46" s="38">
        <v>1244</v>
      </c>
      <c r="D46" s="107"/>
      <c r="E46" s="107"/>
    </row>
    <row r="47" spans="1:5" s="19" customFormat="1" ht="12" customHeight="1">
      <c r="A47" s="36"/>
      <c r="B47" s="36"/>
      <c r="C47" s="50" t="s">
        <v>233</v>
      </c>
      <c r="D47" s="39"/>
      <c r="E47" s="39">
        <f>E48</f>
        <v>0</v>
      </c>
    </row>
    <row r="48" spans="1:5" s="19" customFormat="1" ht="12" customHeight="1">
      <c r="A48" s="36"/>
      <c r="B48" s="36"/>
      <c r="C48" s="35"/>
      <c r="D48" s="141"/>
      <c r="E48" s="24">
        <v>0</v>
      </c>
    </row>
    <row r="49" spans="1:5" s="19" customFormat="1" ht="12" customHeight="1">
      <c r="A49" s="36"/>
      <c r="B49" s="42">
        <v>1260</v>
      </c>
      <c r="C49" s="43"/>
      <c r="D49" s="23"/>
      <c r="E49" s="23"/>
    </row>
    <row r="50" spans="1:5" s="19" customFormat="1" ht="12" customHeight="1">
      <c r="A50" s="36"/>
      <c r="B50" s="205" t="s">
        <v>40</v>
      </c>
      <c r="C50" s="35"/>
      <c r="D50" s="47"/>
      <c r="E50" s="47">
        <f>E52+E55</f>
        <v>0</v>
      </c>
    </row>
    <row r="51" spans="1:5" s="63" customFormat="1" ht="12" customHeight="1">
      <c r="A51" s="36"/>
      <c r="B51" s="36"/>
      <c r="C51" s="38">
        <v>1263</v>
      </c>
      <c r="D51" s="107"/>
      <c r="E51" s="107"/>
    </row>
    <row r="52" spans="1:5" s="19" customFormat="1" ht="12" customHeight="1">
      <c r="A52" s="36"/>
      <c r="B52" s="36"/>
      <c r="C52" s="50" t="s">
        <v>185</v>
      </c>
      <c r="D52" s="39"/>
      <c r="E52" s="39">
        <f>E53</f>
        <v>0</v>
      </c>
    </row>
    <row r="53" spans="1:5" s="19" customFormat="1" ht="12" customHeight="1">
      <c r="A53" s="36"/>
      <c r="B53" s="36"/>
      <c r="C53" s="35"/>
      <c r="D53" s="141" t="s">
        <v>243</v>
      </c>
      <c r="E53" s="24">
        <v>0</v>
      </c>
    </row>
    <row r="54" spans="1:5" s="19" customFormat="1" ht="12" customHeight="1">
      <c r="A54" s="36"/>
      <c r="B54" s="36"/>
      <c r="C54" s="38">
        <v>1266</v>
      </c>
      <c r="D54" s="140"/>
      <c r="E54" s="39"/>
    </row>
    <row r="55" spans="1:5" s="19" customFormat="1" ht="12" customHeight="1">
      <c r="A55" s="36"/>
      <c r="B55" s="36"/>
      <c r="C55" s="50" t="s">
        <v>186</v>
      </c>
      <c r="D55" s="140"/>
      <c r="E55" s="39">
        <f>E56</f>
        <v>0</v>
      </c>
    </row>
    <row r="56" spans="1:5" s="19" customFormat="1" ht="12" customHeight="1">
      <c r="A56" s="36"/>
      <c r="B56" s="36"/>
      <c r="C56" s="35"/>
      <c r="D56" s="141" t="s">
        <v>244</v>
      </c>
      <c r="E56" s="24">
        <v>0</v>
      </c>
    </row>
    <row r="57" spans="1:5" s="19" customFormat="1" ht="12" customHeight="1">
      <c r="A57" s="46">
        <v>1300</v>
      </c>
      <c r="B57" s="56"/>
      <c r="C57" s="61"/>
      <c r="D57" s="44"/>
      <c r="E57" s="23"/>
    </row>
    <row r="58" spans="1:5" s="19" customFormat="1" ht="12" customHeight="1">
      <c r="A58" s="229" t="s">
        <v>160</v>
      </c>
      <c r="B58" s="196"/>
      <c r="C58" s="35"/>
      <c r="D58" s="24"/>
      <c r="E58" s="24">
        <f>E60</f>
        <v>312386000</v>
      </c>
    </row>
    <row r="59" spans="1:5" s="19" customFormat="1" ht="12" customHeight="1">
      <c r="A59" s="36"/>
      <c r="B59" s="42">
        <v>1310</v>
      </c>
      <c r="C59" s="43"/>
      <c r="D59" s="23"/>
      <c r="E59" s="23"/>
    </row>
    <row r="60" spans="1:5" s="19" customFormat="1" ht="12" customHeight="1">
      <c r="A60" s="36"/>
      <c r="B60" s="229" t="s">
        <v>161</v>
      </c>
      <c r="C60" s="35"/>
      <c r="D60" s="47"/>
      <c r="E60" s="47">
        <f>E62</f>
        <v>312386000</v>
      </c>
    </row>
    <row r="61" spans="1:5" s="63" customFormat="1" ht="12" customHeight="1">
      <c r="A61" s="36"/>
      <c r="B61" s="36" t="s">
        <v>267</v>
      </c>
      <c r="C61" s="38">
        <v>1311</v>
      </c>
      <c r="D61" s="107"/>
      <c r="E61" s="107"/>
    </row>
    <row r="62" spans="1:5" s="19" customFormat="1" ht="12" customHeight="1">
      <c r="A62" s="36"/>
      <c r="B62" s="36"/>
      <c r="C62" s="50" t="s">
        <v>162</v>
      </c>
      <c r="D62" s="39"/>
      <c r="E62" s="39">
        <f>E63</f>
        <v>312386000</v>
      </c>
    </row>
    <row r="63" spans="1:5" s="19" customFormat="1" ht="12" customHeight="1">
      <c r="A63" s="36"/>
      <c r="B63" s="36"/>
      <c r="C63" s="35"/>
      <c r="D63" s="141" t="s">
        <v>268</v>
      </c>
      <c r="E63" s="24">
        <v>312386000</v>
      </c>
    </row>
    <row r="64" spans="1:5" s="19" customFormat="1" ht="12" customHeight="1">
      <c r="A64" s="42">
        <v>2200</v>
      </c>
      <c r="B64" s="64"/>
      <c r="C64" s="65"/>
      <c r="D64" s="44"/>
      <c r="E64" s="23"/>
    </row>
    <row r="65" spans="1:5" s="19" customFormat="1" ht="12" customHeight="1">
      <c r="A65" s="131" t="s">
        <v>12</v>
      </c>
      <c r="B65" s="130"/>
      <c r="C65" s="45"/>
      <c r="D65" s="24"/>
      <c r="E65" s="24">
        <f>E67+E72</f>
        <v>5865000000</v>
      </c>
    </row>
    <row r="66" spans="1:5" s="19" customFormat="1" ht="12" customHeight="1">
      <c r="A66" s="37"/>
      <c r="B66" s="66">
        <v>2210</v>
      </c>
      <c r="C66" s="64"/>
      <c r="D66" s="44"/>
      <c r="E66" s="23"/>
    </row>
    <row r="67" spans="1:5" s="19" customFormat="1" ht="12" customHeight="1">
      <c r="A67" s="37"/>
      <c r="B67" s="229" t="s">
        <v>255</v>
      </c>
      <c r="C67" s="45"/>
      <c r="D67" s="24"/>
      <c r="E67" s="24">
        <f>E69</f>
        <v>4000000000</v>
      </c>
    </row>
    <row r="68" spans="1:5" s="19" customFormat="1" ht="12" customHeight="1">
      <c r="A68" s="37"/>
      <c r="B68" s="36"/>
      <c r="C68" s="46">
        <v>2211</v>
      </c>
      <c r="D68" s="23"/>
      <c r="E68" s="23"/>
    </row>
    <row r="69" spans="1:5" s="19" customFormat="1" ht="12" customHeight="1">
      <c r="A69" s="37"/>
      <c r="B69" s="36"/>
      <c r="C69" s="50" t="s">
        <v>256</v>
      </c>
      <c r="D69" s="138"/>
      <c r="E69" s="39">
        <f>E70</f>
        <v>4000000000</v>
      </c>
    </row>
    <row r="70" spans="1:5" s="19" customFormat="1" ht="12" customHeight="1">
      <c r="A70" s="37"/>
      <c r="B70" s="36"/>
      <c r="C70" s="35"/>
      <c r="D70" s="139" t="s">
        <v>269</v>
      </c>
      <c r="E70" s="24">
        <v>4000000000</v>
      </c>
    </row>
    <row r="71" spans="1:5" s="19" customFormat="1" ht="12" customHeight="1">
      <c r="A71" s="37"/>
      <c r="B71" s="66">
        <v>2220</v>
      </c>
      <c r="C71" s="64"/>
      <c r="D71" s="44"/>
      <c r="E71" s="23"/>
    </row>
    <row r="72" spans="1:5" s="19" customFormat="1" ht="12" customHeight="1">
      <c r="A72" s="37"/>
      <c r="B72" s="131" t="s">
        <v>67</v>
      </c>
      <c r="C72" s="45"/>
      <c r="D72" s="24"/>
      <c r="E72" s="24">
        <f>E74+E77</f>
        <v>1865000000</v>
      </c>
    </row>
    <row r="73" spans="1:5" s="19" customFormat="1" ht="12" customHeight="1">
      <c r="A73" s="34"/>
      <c r="B73" s="33"/>
      <c r="C73" s="292">
        <v>2221</v>
      </c>
      <c r="D73" s="59"/>
      <c r="E73" s="59"/>
    </row>
    <row r="74" spans="1:5" s="19" customFormat="1" ht="12" customHeight="1">
      <c r="A74" s="37"/>
      <c r="B74" s="36"/>
      <c r="C74" s="50" t="s">
        <v>68</v>
      </c>
      <c r="D74" s="138"/>
      <c r="E74" s="39">
        <f>E75</f>
        <v>165000000</v>
      </c>
    </row>
    <row r="75" spans="1:5" s="19" customFormat="1" ht="12" customHeight="1">
      <c r="A75" s="37"/>
      <c r="B75" s="36"/>
      <c r="C75" s="35"/>
      <c r="D75" s="139" t="s">
        <v>187</v>
      </c>
      <c r="E75" s="24">
        <v>165000000</v>
      </c>
    </row>
    <row r="76" spans="1:5" s="19" customFormat="1" ht="12" customHeight="1">
      <c r="A76" s="37"/>
      <c r="B76" s="36"/>
      <c r="C76" s="46">
        <v>2222</v>
      </c>
      <c r="D76" s="138"/>
      <c r="E76" s="39"/>
    </row>
    <row r="77" spans="1:5" s="19" customFormat="1" ht="12" customHeight="1">
      <c r="A77" s="37"/>
      <c r="B77" s="36"/>
      <c r="C77" s="50" t="s">
        <v>235</v>
      </c>
      <c r="D77" s="138"/>
      <c r="E77" s="39">
        <f>E78</f>
        <v>1700000000</v>
      </c>
    </row>
    <row r="78" spans="1:5" s="19" customFormat="1" ht="12" customHeight="1">
      <c r="A78" s="34"/>
      <c r="B78" s="33"/>
      <c r="C78" s="35"/>
      <c r="D78" s="138" t="s">
        <v>270</v>
      </c>
      <c r="E78" s="24">
        <v>1700000000</v>
      </c>
    </row>
    <row r="79" spans="1:5" s="19" customFormat="1" ht="12" customHeight="1">
      <c r="A79" s="64" t="s">
        <v>7</v>
      </c>
      <c r="B79" s="142"/>
      <c r="C79" s="70"/>
      <c r="D79" s="71"/>
      <c r="E79" s="71">
        <f>E81</f>
        <v>1496885000</v>
      </c>
    </row>
    <row r="80" spans="1:5" s="19" customFormat="1" ht="12" customHeight="1">
      <c r="A80" s="36"/>
      <c r="B80" s="42">
        <v>1100</v>
      </c>
      <c r="C80" s="70"/>
      <c r="D80" s="71"/>
      <c r="E80" s="71"/>
    </row>
    <row r="81" spans="1:5" s="19" customFormat="1" ht="12" customHeight="1">
      <c r="A81" s="36"/>
      <c r="B81" s="131" t="s">
        <v>13</v>
      </c>
      <c r="C81" s="72"/>
      <c r="D81" s="24"/>
      <c r="E81" s="24">
        <f>E83</f>
        <v>1496885000</v>
      </c>
    </row>
    <row r="82" spans="1:5" s="19" customFormat="1" ht="12" customHeight="1">
      <c r="A82" s="36"/>
      <c r="B82" s="36"/>
      <c r="C82" s="40">
        <v>1100</v>
      </c>
      <c r="D82" s="23"/>
      <c r="E82" s="23"/>
    </row>
    <row r="83" spans="1:5" s="19" customFormat="1" ht="12" customHeight="1">
      <c r="A83" s="36"/>
      <c r="B83" s="33"/>
      <c r="C83" s="35" t="s">
        <v>13</v>
      </c>
      <c r="D83" s="141" t="s">
        <v>135</v>
      </c>
      <c r="E83" s="24">
        <v>1496885000</v>
      </c>
    </row>
    <row r="84" spans="1:5" s="19" customFormat="1" ht="18" customHeight="1">
      <c r="A84" s="250" t="s">
        <v>3</v>
      </c>
      <c r="B84" s="250"/>
      <c r="C84" s="250"/>
      <c r="D84" s="73"/>
      <c r="E84" s="160">
        <f>E7+E15+E43+E58+E65+E79</f>
        <v>10025656000</v>
      </c>
    </row>
  </sheetData>
  <mergeCells count="7">
    <mergeCell ref="B10:B13"/>
    <mergeCell ref="A84:C84"/>
    <mergeCell ref="A1:E1"/>
    <mergeCell ref="A2:E2"/>
    <mergeCell ref="A3:E3"/>
    <mergeCell ref="A4:C4"/>
    <mergeCell ref="E4:E5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landscape" paperSize="9" r:id="rId2"/>
  <headerFooter>
    <oddFooter>&amp;C-&amp;P+14-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 topLeftCell="A126">
      <selection activeCell="D149" sqref="D149"/>
    </sheetView>
  </sheetViews>
  <sheetFormatPr defaultColWidth="9.00390625" defaultRowHeight="14.25"/>
  <cols>
    <col min="1" max="1" width="16.50390625" style="75" customWidth="1"/>
    <col min="2" max="2" width="16.75390625" style="75" customWidth="1"/>
    <col min="3" max="3" width="18.75390625" style="9" customWidth="1"/>
    <col min="4" max="4" width="45.625" style="9" customWidth="1"/>
    <col min="5" max="5" width="23.875" style="9" customWidth="1"/>
    <col min="6" max="6" width="16.125" style="9" bestFit="1" customWidth="1"/>
    <col min="7" max="16384" width="9.00390625" style="9" customWidth="1"/>
  </cols>
  <sheetData>
    <row r="1" spans="1:5" ht="31.5" customHeight="1">
      <c r="A1" s="255" t="s">
        <v>240</v>
      </c>
      <c r="B1" s="256"/>
      <c r="C1" s="256"/>
      <c r="D1" s="256"/>
      <c r="E1" s="256"/>
    </row>
    <row r="2" spans="1:5" ht="14.25" customHeight="1">
      <c r="A2" s="257" t="s">
        <v>245</v>
      </c>
      <c r="B2" s="257"/>
      <c r="C2" s="257"/>
      <c r="D2" s="257"/>
      <c r="E2" s="257"/>
    </row>
    <row r="3" spans="1:5" s="78" customFormat="1" ht="25.5">
      <c r="A3" s="279" t="s">
        <v>62</v>
      </c>
      <c r="B3" s="280"/>
      <c r="C3" s="280"/>
      <c r="D3" s="280"/>
      <c r="E3" s="281"/>
    </row>
    <row r="4" spans="1:5" s="79" customFormat="1" ht="18.75" customHeight="1">
      <c r="A4" s="282" t="s">
        <v>4</v>
      </c>
      <c r="B4" s="282"/>
      <c r="C4" s="282"/>
      <c r="D4" s="126" t="s">
        <v>61</v>
      </c>
      <c r="E4" s="283" t="s">
        <v>6</v>
      </c>
    </row>
    <row r="5" spans="1:5" s="79" customFormat="1" ht="18" customHeight="1">
      <c r="A5" s="126" t="s">
        <v>5</v>
      </c>
      <c r="B5" s="126" t="s">
        <v>1</v>
      </c>
      <c r="C5" s="126" t="s">
        <v>2</v>
      </c>
      <c r="D5" s="126"/>
      <c r="E5" s="282"/>
    </row>
    <row r="6" spans="1:5" s="84" customFormat="1" ht="12" customHeight="1">
      <c r="A6" s="14">
        <v>4100</v>
      </c>
      <c r="B6" s="15"/>
      <c r="C6" s="15"/>
      <c r="D6" s="15"/>
      <c r="E6" s="125"/>
    </row>
    <row r="7" spans="1:5" s="84" customFormat="1" ht="12" customHeight="1">
      <c r="A7" s="170" t="s">
        <v>56</v>
      </c>
      <c r="B7" s="135"/>
      <c r="C7" s="82"/>
      <c r="D7" s="24"/>
      <c r="E7" s="24">
        <f>E9</f>
        <v>0</v>
      </c>
    </row>
    <row r="8" spans="1:5" s="84" customFormat="1" ht="12" customHeight="1">
      <c r="A8" s="118"/>
      <c r="B8" s="85">
        <v>4120</v>
      </c>
      <c r="C8" s="43"/>
      <c r="D8" s="146"/>
      <c r="E8" s="23"/>
    </row>
    <row r="9" spans="1:5" s="84" customFormat="1" ht="12" customHeight="1">
      <c r="A9" s="118"/>
      <c r="B9" s="170" t="s">
        <v>14</v>
      </c>
      <c r="C9" s="35"/>
      <c r="D9" s="141"/>
      <c r="E9" s="24">
        <f>E11+E14+E17+E26+E30+E34</f>
        <v>0</v>
      </c>
    </row>
    <row r="10" spans="1:5" s="84" customFormat="1" ht="12" customHeight="1">
      <c r="A10" s="118"/>
      <c r="B10" s="100"/>
      <c r="C10" s="40">
        <v>4121</v>
      </c>
      <c r="D10" s="146"/>
      <c r="E10" s="23"/>
    </row>
    <row r="11" spans="1:5" s="84" customFormat="1" ht="12" customHeight="1">
      <c r="A11" s="118"/>
      <c r="B11" s="100"/>
      <c r="C11" s="50" t="s">
        <v>15</v>
      </c>
      <c r="D11" s="140"/>
      <c r="E11" s="39">
        <f>SUM(E12:E12)</f>
        <v>0</v>
      </c>
    </row>
    <row r="12" spans="1:5" s="84" customFormat="1" ht="12" customHeight="1">
      <c r="A12" s="118"/>
      <c r="B12" s="100"/>
      <c r="C12" s="50"/>
      <c r="D12" s="140" t="s">
        <v>188</v>
      </c>
      <c r="E12" s="39">
        <v>0</v>
      </c>
    </row>
    <row r="13" spans="1:5" s="84" customFormat="1" ht="12" customHeight="1">
      <c r="A13" s="118"/>
      <c r="B13" s="100"/>
      <c r="C13" s="40">
        <v>4122</v>
      </c>
      <c r="D13" s="146"/>
      <c r="E13" s="23"/>
    </row>
    <row r="14" spans="1:5" s="84" customFormat="1" ht="12" customHeight="1">
      <c r="A14" s="118"/>
      <c r="B14" s="100"/>
      <c r="C14" s="50" t="s">
        <v>16</v>
      </c>
      <c r="D14" s="140"/>
      <c r="E14" s="39">
        <f>SUM(E15:E15)</f>
        <v>0</v>
      </c>
    </row>
    <row r="15" spans="1:5" s="84" customFormat="1" ht="12" customHeight="1">
      <c r="A15" s="118"/>
      <c r="B15" s="100"/>
      <c r="C15" s="50"/>
      <c r="D15" s="140" t="s">
        <v>125</v>
      </c>
      <c r="E15" s="39">
        <v>0</v>
      </c>
    </row>
    <row r="16" spans="1:5" s="84" customFormat="1" ht="12" customHeight="1">
      <c r="A16" s="118"/>
      <c r="B16" s="100"/>
      <c r="C16" s="40">
        <v>4123</v>
      </c>
      <c r="D16" s="146"/>
      <c r="E16" s="23"/>
    </row>
    <row r="17" spans="1:5" s="84" customFormat="1" ht="12" customHeight="1">
      <c r="A17" s="118"/>
      <c r="B17" s="100"/>
      <c r="C17" s="50" t="s">
        <v>17</v>
      </c>
      <c r="D17" s="140"/>
      <c r="E17" s="39">
        <f>E18+E19+E20+E21+E22+E23+E24</f>
        <v>0</v>
      </c>
    </row>
    <row r="18" spans="1:5" s="84" customFormat="1" ht="12" customHeight="1">
      <c r="A18" s="118"/>
      <c r="B18" s="100"/>
      <c r="C18" s="50"/>
      <c r="D18" s="140" t="s">
        <v>189</v>
      </c>
      <c r="E18" s="39">
        <v>0</v>
      </c>
    </row>
    <row r="19" spans="1:5" s="84" customFormat="1" ht="12" customHeight="1">
      <c r="A19" s="118"/>
      <c r="B19" s="100"/>
      <c r="C19" s="50"/>
      <c r="D19" s="140" t="s">
        <v>122</v>
      </c>
      <c r="E19" s="39">
        <v>0</v>
      </c>
    </row>
    <row r="20" spans="1:5" s="84" customFormat="1" ht="12" customHeight="1">
      <c r="A20" s="118"/>
      <c r="B20" s="100"/>
      <c r="C20" s="50"/>
      <c r="D20" s="140" t="s">
        <v>123</v>
      </c>
      <c r="E20" s="39">
        <v>0</v>
      </c>
    </row>
    <row r="21" spans="1:5" s="84" customFormat="1" ht="12" customHeight="1">
      <c r="A21" s="118"/>
      <c r="B21" s="100"/>
      <c r="C21" s="50"/>
      <c r="D21" s="140" t="s">
        <v>190</v>
      </c>
      <c r="E21" s="39">
        <v>0</v>
      </c>
    </row>
    <row r="22" spans="1:5" s="84" customFormat="1" ht="12" customHeight="1">
      <c r="A22" s="118"/>
      <c r="B22" s="100"/>
      <c r="C22" s="50"/>
      <c r="D22" s="153" t="s">
        <v>191</v>
      </c>
      <c r="E22" s="39">
        <v>0</v>
      </c>
    </row>
    <row r="23" spans="1:5" s="84" customFormat="1" ht="12" customHeight="1">
      <c r="A23" s="118"/>
      <c r="B23" s="100"/>
      <c r="C23" s="50"/>
      <c r="D23" s="153" t="s">
        <v>192</v>
      </c>
      <c r="E23" s="39">
        <v>0</v>
      </c>
    </row>
    <row r="24" spans="1:5" s="84" customFormat="1" ht="12" customHeight="1">
      <c r="A24" s="118"/>
      <c r="B24" s="100"/>
      <c r="C24" s="50"/>
      <c r="D24" s="140" t="s">
        <v>193</v>
      </c>
      <c r="E24" s="39">
        <v>0</v>
      </c>
    </row>
    <row r="25" spans="1:5" s="84" customFormat="1" ht="12" customHeight="1">
      <c r="A25" s="118"/>
      <c r="B25" s="100"/>
      <c r="C25" s="40">
        <v>4124</v>
      </c>
      <c r="D25" s="146"/>
      <c r="E25" s="23"/>
    </row>
    <row r="26" spans="1:5" s="84" customFormat="1" ht="12" customHeight="1">
      <c r="A26" s="118"/>
      <c r="B26" s="100"/>
      <c r="C26" s="50" t="s">
        <v>43</v>
      </c>
      <c r="D26" s="140"/>
      <c r="E26" s="39">
        <f>SUM(E27:E28)</f>
        <v>0</v>
      </c>
    </row>
    <row r="27" spans="1:5" s="84" customFormat="1" ht="12" customHeight="1">
      <c r="A27" s="118"/>
      <c r="B27" s="100"/>
      <c r="C27" s="50"/>
      <c r="D27" s="140" t="s">
        <v>124</v>
      </c>
      <c r="E27" s="39">
        <v>0</v>
      </c>
    </row>
    <row r="28" spans="1:5" s="84" customFormat="1" ht="12" customHeight="1">
      <c r="A28" s="118"/>
      <c r="B28" s="100"/>
      <c r="C28" s="50"/>
      <c r="D28" s="140" t="s">
        <v>194</v>
      </c>
      <c r="E28" s="39">
        <v>0</v>
      </c>
    </row>
    <row r="29" spans="1:5" s="84" customFormat="1" ht="12" customHeight="1">
      <c r="A29" s="118"/>
      <c r="B29" s="100"/>
      <c r="C29" s="40">
        <v>4125</v>
      </c>
      <c r="D29" s="146"/>
      <c r="E29" s="23"/>
    </row>
    <row r="30" spans="1:5" s="84" customFormat="1" ht="12" customHeight="1">
      <c r="A30" s="118"/>
      <c r="B30" s="100"/>
      <c r="C30" s="50" t="s">
        <v>113</v>
      </c>
      <c r="D30" s="140"/>
      <c r="E30" s="39">
        <f>SUM(E31:E32)</f>
        <v>0</v>
      </c>
    </row>
    <row r="31" spans="1:5" s="84" customFormat="1" ht="12" customHeight="1">
      <c r="A31" s="118"/>
      <c r="B31" s="100"/>
      <c r="C31" s="50"/>
      <c r="D31" s="140" t="s">
        <v>126</v>
      </c>
      <c r="E31" s="39">
        <v>0</v>
      </c>
    </row>
    <row r="32" spans="1:5" s="84" customFormat="1" ht="12" customHeight="1">
      <c r="A32" s="118"/>
      <c r="B32" s="100"/>
      <c r="C32" s="50"/>
      <c r="D32" s="140" t="s">
        <v>246</v>
      </c>
      <c r="E32" s="39">
        <v>0</v>
      </c>
    </row>
    <row r="33" spans="1:5" s="84" customFormat="1" ht="12" customHeight="1">
      <c r="A33" s="118"/>
      <c r="B33" s="100"/>
      <c r="C33" s="40">
        <v>4127</v>
      </c>
      <c r="D33" s="146"/>
      <c r="E33" s="23"/>
    </row>
    <row r="34" spans="1:5" s="84" customFormat="1" ht="12" customHeight="1">
      <c r="A34" s="118"/>
      <c r="B34" s="100"/>
      <c r="C34" s="50" t="s">
        <v>44</v>
      </c>
      <c r="D34" s="140"/>
      <c r="E34" s="39">
        <v>0</v>
      </c>
    </row>
    <row r="35" spans="1:5" s="84" customFormat="1" ht="12" customHeight="1">
      <c r="A35" s="119"/>
      <c r="B35" s="103"/>
      <c r="C35" s="35"/>
      <c r="D35" s="141" t="s">
        <v>109</v>
      </c>
      <c r="E35" s="24">
        <v>0</v>
      </c>
    </row>
    <row r="36" spans="1:5" s="84" customFormat="1" ht="12" customHeight="1">
      <c r="A36" s="85">
        <v>4200</v>
      </c>
      <c r="B36" s="191"/>
      <c r="C36" s="43"/>
      <c r="D36" s="146"/>
      <c r="E36" s="23"/>
    </row>
    <row r="37" spans="1:5" s="84" customFormat="1" ht="12" customHeight="1">
      <c r="A37" s="134" t="s">
        <v>45</v>
      </c>
      <c r="B37" s="135"/>
      <c r="C37" s="45"/>
      <c r="D37" s="141"/>
      <c r="E37" s="24">
        <f>E39+E64+E98</f>
        <v>1267278000</v>
      </c>
    </row>
    <row r="38" spans="1:5" s="84" customFormat="1" ht="12" customHeight="1">
      <c r="A38" s="216"/>
      <c r="B38" s="219">
        <v>4210</v>
      </c>
      <c r="C38" s="45"/>
      <c r="D38" s="141"/>
      <c r="E38" s="24"/>
    </row>
    <row r="39" spans="1:5" s="84" customFormat="1" ht="12" customHeight="1">
      <c r="A39" s="134"/>
      <c r="B39" s="134" t="s">
        <v>25</v>
      </c>
      <c r="C39" s="45"/>
      <c r="D39" s="141"/>
      <c r="E39" s="24">
        <f>E41+E47+E53+E56+E60</f>
        <v>440400000</v>
      </c>
    </row>
    <row r="40" spans="1:5" s="84" customFormat="1" ht="12" customHeight="1">
      <c r="A40" s="99"/>
      <c r="B40" s="100"/>
      <c r="C40" s="46">
        <v>4211</v>
      </c>
      <c r="D40" s="147"/>
      <c r="E40" s="41"/>
    </row>
    <row r="41" spans="1:5" s="84" customFormat="1" ht="12" customHeight="1">
      <c r="A41" s="100"/>
      <c r="B41" s="100"/>
      <c r="C41" s="50" t="s">
        <v>21</v>
      </c>
      <c r="D41" s="140"/>
      <c r="E41" s="39">
        <f>E42+E43+E44+E45</f>
        <v>37000000</v>
      </c>
    </row>
    <row r="42" spans="1:5" s="84" customFormat="1" ht="12" customHeight="1">
      <c r="A42" s="100"/>
      <c r="B42" s="100"/>
      <c r="C42" s="50"/>
      <c r="D42" s="140" t="s">
        <v>228</v>
      </c>
      <c r="E42" s="39">
        <v>10000000</v>
      </c>
    </row>
    <row r="43" spans="1:5" s="84" customFormat="1" ht="12" customHeight="1">
      <c r="A43" s="100"/>
      <c r="B43" s="100"/>
      <c r="C43" s="50"/>
      <c r="D43" s="140" t="s">
        <v>236</v>
      </c>
      <c r="E43" s="39">
        <v>10000000</v>
      </c>
    </row>
    <row r="44" spans="1:5" s="84" customFormat="1" ht="12" customHeight="1">
      <c r="A44" s="100"/>
      <c r="B44" s="100"/>
      <c r="C44" s="50"/>
      <c r="D44" s="140" t="s">
        <v>195</v>
      </c>
      <c r="E44" s="39">
        <v>10000000</v>
      </c>
    </row>
    <row r="45" spans="1:5" s="84" customFormat="1" ht="12" customHeight="1">
      <c r="A45" s="100"/>
      <c r="B45" s="100"/>
      <c r="C45" s="50"/>
      <c r="D45" s="140" t="s">
        <v>196</v>
      </c>
      <c r="E45" s="39">
        <v>7000000</v>
      </c>
    </row>
    <row r="46" spans="1:5" s="84" customFormat="1" ht="12" customHeight="1">
      <c r="A46" s="99"/>
      <c r="B46" s="100"/>
      <c r="C46" s="40">
        <v>4212</v>
      </c>
      <c r="D46" s="147"/>
      <c r="E46" s="41"/>
    </row>
    <row r="47" spans="1:5" s="84" customFormat="1" ht="12" customHeight="1">
      <c r="A47" s="100"/>
      <c r="B47" s="100"/>
      <c r="C47" s="50" t="s">
        <v>22</v>
      </c>
      <c r="D47" s="140"/>
      <c r="E47" s="39">
        <f>SUM(E48:E51)</f>
        <v>24400000</v>
      </c>
    </row>
    <row r="48" spans="1:5" s="84" customFormat="1" ht="12" customHeight="1">
      <c r="A48" s="100"/>
      <c r="B48" s="100"/>
      <c r="C48" s="50"/>
      <c r="D48" s="140" t="s">
        <v>197</v>
      </c>
      <c r="E48" s="39">
        <v>4100000</v>
      </c>
    </row>
    <row r="49" spans="1:5" s="84" customFormat="1" ht="12" customHeight="1">
      <c r="A49" s="100"/>
      <c r="B49" s="100"/>
      <c r="C49" s="50"/>
      <c r="D49" s="140" t="s">
        <v>198</v>
      </c>
      <c r="E49" s="39">
        <v>5300000</v>
      </c>
    </row>
    <row r="50" spans="1:5" s="84" customFormat="1" ht="12" customHeight="1">
      <c r="A50" s="100"/>
      <c r="B50" s="100"/>
      <c r="C50" s="50"/>
      <c r="D50" s="140" t="s">
        <v>199</v>
      </c>
      <c r="E50" s="39">
        <v>5000000</v>
      </c>
    </row>
    <row r="51" spans="1:5" s="84" customFormat="1" ht="12" customHeight="1">
      <c r="A51" s="100"/>
      <c r="B51" s="100"/>
      <c r="C51" s="50"/>
      <c r="D51" s="140" t="s">
        <v>200</v>
      </c>
      <c r="E51" s="39">
        <v>10000000</v>
      </c>
    </row>
    <row r="52" spans="1:5" s="84" customFormat="1" ht="12" customHeight="1">
      <c r="A52" s="99"/>
      <c r="B52" s="100"/>
      <c r="C52" s="40">
        <v>4215</v>
      </c>
      <c r="D52" s="147"/>
      <c r="E52" s="41"/>
    </row>
    <row r="53" spans="1:5" s="84" customFormat="1" ht="12" customHeight="1">
      <c r="A53" s="100"/>
      <c r="B53" s="100"/>
      <c r="C53" s="50" t="s">
        <v>57</v>
      </c>
      <c r="D53" s="140"/>
      <c r="E53" s="39">
        <f>E54</f>
        <v>357000000</v>
      </c>
    </row>
    <row r="54" spans="1:5" s="84" customFormat="1" ht="12" customHeight="1">
      <c r="A54" s="100"/>
      <c r="B54" s="100"/>
      <c r="C54" s="50"/>
      <c r="D54" s="140" t="s">
        <v>229</v>
      </c>
      <c r="E54" s="39">
        <v>357000000</v>
      </c>
    </row>
    <row r="55" spans="1:5" s="84" customFormat="1" ht="12" customHeight="1">
      <c r="A55" s="99"/>
      <c r="B55" s="99"/>
      <c r="C55" s="40">
        <v>4216</v>
      </c>
      <c r="D55" s="147"/>
      <c r="E55" s="41"/>
    </row>
    <row r="56" spans="1:5" s="84" customFormat="1" ht="12" customHeight="1">
      <c r="A56" s="100"/>
      <c r="B56" s="100"/>
      <c r="C56" s="50" t="s">
        <v>114</v>
      </c>
      <c r="D56" s="140"/>
      <c r="E56" s="39">
        <f>SUM(E57:E58)</f>
        <v>3000000</v>
      </c>
    </row>
    <row r="57" spans="1:5" s="84" customFormat="1" ht="12" customHeight="1">
      <c r="A57" s="100"/>
      <c r="B57" s="100"/>
      <c r="C57" s="50"/>
      <c r="D57" s="140" t="s">
        <v>201</v>
      </c>
      <c r="E57" s="39">
        <v>2000000</v>
      </c>
    </row>
    <row r="58" spans="1:5" s="84" customFormat="1" ht="12" customHeight="1">
      <c r="A58" s="100"/>
      <c r="B58" s="100"/>
      <c r="C58" s="35"/>
      <c r="D58" s="141" t="s">
        <v>127</v>
      </c>
      <c r="E58" s="24">
        <v>1000000</v>
      </c>
    </row>
    <row r="59" spans="1:5" s="84" customFormat="1" ht="12" customHeight="1">
      <c r="A59" s="99"/>
      <c r="B59" s="100"/>
      <c r="C59" s="40">
        <v>42179</v>
      </c>
      <c r="D59" s="147"/>
      <c r="E59" s="41"/>
    </row>
    <row r="60" spans="1:5" s="84" customFormat="1" ht="12" customHeight="1">
      <c r="A60" s="100"/>
      <c r="B60" s="100"/>
      <c r="C60" s="50" t="s">
        <v>202</v>
      </c>
      <c r="D60" s="140"/>
      <c r="E60" s="39">
        <f>E61+E62</f>
        <v>19000000</v>
      </c>
    </row>
    <row r="61" spans="1:5" s="84" customFormat="1" ht="12" customHeight="1">
      <c r="A61" s="100"/>
      <c r="B61" s="100"/>
      <c r="C61" s="50"/>
      <c r="D61" s="140" t="s">
        <v>203</v>
      </c>
      <c r="E61" s="39">
        <v>4000000</v>
      </c>
    </row>
    <row r="62" spans="1:5" s="84" customFormat="1" ht="12" customHeight="1">
      <c r="A62" s="100"/>
      <c r="B62" s="100"/>
      <c r="C62" s="50"/>
      <c r="D62" s="140" t="s">
        <v>237</v>
      </c>
      <c r="E62" s="39">
        <v>15000000</v>
      </c>
    </row>
    <row r="63" spans="1:5" s="84" customFormat="1" ht="12" customHeight="1">
      <c r="A63" s="99"/>
      <c r="B63" s="106">
        <v>4220</v>
      </c>
      <c r="C63" s="40"/>
      <c r="D63" s="147"/>
      <c r="E63" s="41"/>
    </row>
    <row r="64" spans="1:5" s="84" customFormat="1" ht="12" customHeight="1">
      <c r="A64" s="100"/>
      <c r="B64" s="134" t="s">
        <v>46</v>
      </c>
      <c r="C64" s="45"/>
      <c r="D64" s="141"/>
      <c r="E64" s="24">
        <f>E66+E71+E77+E80+E84+E87+E93</f>
        <v>777578000</v>
      </c>
    </row>
    <row r="65" spans="1:5" s="84" customFormat="1" ht="12" customHeight="1">
      <c r="A65" s="99"/>
      <c r="B65" s="99"/>
      <c r="C65" s="46">
        <v>4221</v>
      </c>
      <c r="D65" s="147"/>
      <c r="E65" s="41"/>
    </row>
    <row r="66" spans="1:5" s="84" customFormat="1" ht="12" customHeight="1">
      <c r="A66" s="100"/>
      <c r="B66" s="100"/>
      <c r="C66" s="50" t="s">
        <v>26</v>
      </c>
      <c r="D66" s="140"/>
      <c r="E66" s="39">
        <f>SUM(E67:E69)</f>
        <v>800000</v>
      </c>
    </row>
    <row r="67" spans="1:5" s="84" customFormat="1" ht="12" customHeight="1">
      <c r="A67" s="100"/>
      <c r="B67" s="100"/>
      <c r="C67" s="50"/>
      <c r="D67" s="140" t="s">
        <v>204</v>
      </c>
      <c r="E67" s="39">
        <v>800000</v>
      </c>
    </row>
    <row r="68" spans="1:5" s="84" customFormat="1" ht="12" customHeight="1">
      <c r="A68" s="100"/>
      <c r="B68" s="100"/>
      <c r="C68" s="50"/>
      <c r="D68" s="140" t="s">
        <v>205</v>
      </c>
      <c r="E68" s="39">
        <v>0</v>
      </c>
    </row>
    <row r="69" spans="1:5" s="84" customFormat="1" ht="12" customHeight="1">
      <c r="A69" s="100"/>
      <c r="B69" s="100"/>
      <c r="C69" s="50"/>
      <c r="D69" s="140" t="s">
        <v>206</v>
      </c>
      <c r="E69" s="39">
        <v>0</v>
      </c>
    </row>
    <row r="70" spans="1:5" s="84" customFormat="1" ht="12" customHeight="1">
      <c r="A70" s="230"/>
      <c r="B70" s="230"/>
      <c r="C70" s="40">
        <v>4223</v>
      </c>
      <c r="D70" s="147"/>
      <c r="E70" s="41"/>
    </row>
    <row r="71" spans="1:5" s="84" customFormat="1" ht="12" customHeight="1">
      <c r="A71" s="100"/>
      <c r="B71" s="100"/>
      <c r="C71" s="50" t="s">
        <v>28</v>
      </c>
      <c r="D71" s="140"/>
      <c r="E71" s="39">
        <f>SUM(E72:E75)</f>
        <v>20000000</v>
      </c>
    </row>
    <row r="72" spans="1:5" s="84" customFormat="1" ht="12" customHeight="1">
      <c r="A72" s="100"/>
      <c r="B72" s="100"/>
      <c r="C72" s="50"/>
      <c r="D72" s="140" t="s">
        <v>207</v>
      </c>
      <c r="E72" s="39">
        <v>9000000</v>
      </c>
    </row>
    <row r="73" spans="1:5" s="84" customFormat="1" ht="12" customHeight="1">
      <c r="A73" s="100"/>
      <c r="B73" s="100"/>
      <c r="C73" s="50"/>
      <c r="D73" s="140" t="s">
        <v>208</v>
      </c>
      <c r="E73" s="39">
        <v>9600000</v>
      </c>
    </row>
    <row r="74" spans="1:5" s="84" customFormat="1" ht="12" customHeight="1">
      <c r="A74" s="100"/>
      <c r="B74" s="100"/>
      <c r="C74" s="50"/>
      <c r="D74" s="140" t="s">
        <v>230</v>
      </c>
      <c r="E74" s="39">
        <v>1400000</v>
      </c>
    </row>
    <row r="75" spans="1:5" s="84" customFormat="1" ht="12" customHeight="1">
      <c r="A75" s="100"/>
      <c r="B75" s="100"/>
      <c r="C75" s="50"/>
      <c r="D75" s="140" t="s">
        <v>209</v>
      </c>
      <c r="E75" s="39">
        <v>0</v>
      </c>
    </row>
    <row r="76" spans="1:5" s="84" customFormat="1" ht="12" customHeight="1">
      <c r="A76" s="99"/>
      <c r="B76" s="99"/>
      <c r="C76" s="40">
        <v>4225</v>
      </c>
      <c r="D76" s="174"/>
      <c r="E76" s="41"/>
    </row>
    <row r="77" spans="1:5" s="84" customFormat="1" ht="12" customHeight="1">
      <c r="A77" s="103"/>
      <c r="B77" s="103"/>
      <c r="C77" s="35" t="s">
        <v>115</v>
      </c>
      <c r="D77" s="141"/>
      <c r="E77" s="24">
        <f>E78</f>
        <v>54000000</v>
      </c>
    </row>
    <row r="78" spans="1:5" s="84" customFormat="1" ht="12" customHeight="1">
      <c r="A78" s="100"/>
      <c r="B78" s="100"/>
      <c r="C78" s="35"/>
      <c r="D78" s="217" t="s">
        <v>210</v>
      </c>
      <c r="E78" s="39">
        <v>54000000</v>
      </c>
    </row>
    <row r="79" spans="1:5" s="84" customFormat="1" ht="12" customHeight="1">
      <c r="A79" s="99"/>
      <c r="B79" s="99"/>
      <c r="C79" s="40">
        <v>4226</v>
      </c>
      <c r="D79" s="147"/>
      <c r="E79" s="41"/>
    </row>
    <row r="80" spans="1:5" s="84" customFormat="1" ht="12" customHeight="1">
      <c r="A80" s="100"/>
      <c r="B80" s="100"/>
      <c r="C80" s="50" t="s">
        <v>116</v>
      </c>
      <c r="D80" s="140"/>
      <c r="E80" s="39">
        <f>SUM(E81:E82)</f>
        <v>168000000</v>
      </c>
    </row>
    <row r="81" spans="1:5" s="84" customFormat="1" ht="12" customHeight="1">
      <c r="A81" s="100"/>
      <c r="B81" s="100"/>
      <c r="C81" s="50"/>
      <c r="D81" s="155" t="s">
        <v>211</v>
      </c>
      <c r="E81" s="39">
        <v>30000000</v>
      </c>
    </row>
    <row r="82" spans="1:5" s="84" customFormat="1" ht="12" customHeight="1">
      <c r="A82" s="100"/>
      <c r="B82" s="100"/>
      <c r="C82" s="50"/>
      <c r="D82" s="155" t="s">
        <v>128</v>
      </c>
      <c r="E82" s="39">
        <v>138000000</v>
      </c>
    </row>
    <row r="83" spans="1:5" s="84" customFormat="1" ht="12" customHeight="1">
      <c r="A83" s="99"/>
      <c r="B83" s="99"/>
      <c r="C83" s="40">
        <v>4227</v>
      </c>
      <c r="D83" s="147"/>
      <c r="E83" s="41"/>
    </row>
    <row r="84" spans="1:5" s="84" customFormat="1" ht="12" customHeight="1">
      <c r="A84" s="100"/>
      <c r="B84" s="100"/>
      <c r="C84" s="50" t="s">
        <v>29</v>
      </c>
      <c r="D84" s="140"/>
      <c r="E84" s="39">
        <f>SUM(E85:E85)</f>
        <v>2000000</v>
      </c>
    </row>
    <row r="85" spans="1:5" s="84" customFormat="1" ht="12" customHeight="1">
      <c r="A85" s="100"/>
      <c r="B85" s="100"/>
      <c r="C85" s="50"/>
      <c r="D85" s="155" t="s">
        <v>129</v>
      </c>
      <c r="E85" s="156">
        <v>2000000</v>
      </c>
    </row>
    <row r="86" spans="1:5" s="84" customFormat="1" ht="12" customHeight="1">
      <c r="A86" s="99"/>
      <c r="B86" s="99"/>
      <c r="C86" s="40">
        <v>4228</v>
      </c>
      <c r="D86" s="147"/>
      <c r="E86" s="41"/>
    </row>
    <row r="87" spans="1:5" s="84" customFormat="1" ht="12" customHeight="1">
      <c r="A87" s="100"/>
      <c r="B87" s="100"/>
      <c r="C87" s="50" t="s">
        <v>30</v>
      </c>
      <c r="D87" s="140"/>
      <c r="E87" s="39">
        <f>SUM(E88:E91)</f>
        <v>494778000</v>
      </c>
    </row>
    <row r="88" spans="1:5" s="84" customFormat="1" ht="12" customHeight="1">
      <c r="A88" s="100"/>
      <c r="B88" s="100"/>
      <c r="C88" s="50"/>
      <c r="D88" s="155" t="s">
        <v>271</v>
      </c>
      <c r="E88" s="39">
        <v>316778000</v>
      </c>
    </row>
    <row r="89" spans="1:5" s="84" customFormat="1" ht="12" customHeight="1">
      <c r="A89" s="100"/>
      <c r="B89" s="100"/>
      <c r="C89" s="50"/>
      <c r="D89" s="155" t="s">
        <v>212</v>
      </c>
      <c r="E89" s="39">
        <v>151000000</v>
      </c>
    </row>
    <row r="90" spans="1:5" s="84" customFormat="1" ht="12" customHeight="1">
      <c r="A90" s="100"/>
      <c r="B90" s="100"/>
      <c r="C90" s="50"/>
      <c r="D90" s="155" t="s">
        <v>213</v>
      </c>
      <c r="E90" s="39">
        <v>15000000</v>
      </c>
    </row>
    <row r="91" spans="1:5" s="84" customFormat="1" ht="12" customHeight="1">
      <c r="A91" s="100"/>
      <c r="B91" s="100"/>
      <c r="C91" s="35"/>
      <c r="D91" s="159" t="s">
        <v>272</v>
      </c>
      <c r="E91" s="24">
        <v>12000000</v>
      </c>
    </row>
    <row r="92" spans="1:5" s="84" customFormat="1" ht="12" customHeight="1">
      <c r="A92" s="99"/>
      <c r="B92" s="99"/>
      <c r="C92" s="38">
        <v>4229</v>
      </c>
      <c r="D92" s="148"/>
      <c r="E92" s="107"/>
    </row>
    <row r="93" spans="1:5" s="84" customFormat="1" ht="12" customHeight="1">
      <c r="A93" s="100"/>
      <c r="B93" s="100"/>
      <c r="C93" s="50" t="s">
        <v>117</v>
      </c>
      <c r="D93" s="157"/>
      <c r="E93" s="39">
        <f>SUM(E94:E96)</f>
        <v>38000000</v>
      </c>
    </row>
    <row r="94" spans="1:5" s="84" customFormat="1" ht="12" customHeight="1">
      <c r="A94" s="100"/>
      <c r="B94" s="100"/>
      <c r="C94" s="50"/>
      <c r="D94" s="155" t="s">
        <v>214</v>
      </c>
      <c r="E94" s="39">
        <v>35000000</v>
      </c>
    </row>
    <row r="95" spans="1:5" s="84" customFormat="1" ht="12" customHeight="1">
      <c r="A95" s="100"/>
      <c r="B95" s="100"/>
      <c r="C95" s="50"/>
      <c r="D95" s="155" t="s">
        <v>273</v>
      </c>
      <c r="E95" s="39">
        <v>1500000</v>
      </c>
    </row>
    <row r="96" spans="1:5" s="84" customFormat="1" ht="12" customHeight="1">
      <c r="A96" s="100"/>
      <c r="B96" s="100"/>
      <c r="C96" s="50"/>
      <c r="D96" s="155" t="s">
        <v>274</v>
      </c>
      <c r="E96" s="39">
        <v>1500000</v>
      </c>
    </row>
    <row r="97" spans="1:5" s="84" customFormat="1" ht="12" customHeight="1">
      <c r="A97" s="99"/>
      <c r="B97" s="106">
        <v>4230</v>
      </c>
      <c r="C97" s="40"/>
      <c r="D97" s="147"/>
      <c r="E97" s="41"/>
    </row>
    <row r="98" spans="1:5" s="84" customFormat="1" ht="12" customHeight="1">
      <c r="A98" s="100"/>
      <c r="B98" s="161" t="s">
        <v>35</v>
      </c>
      <c r="C98" s="45"/>
      <c r="D98" s="141"/>
      <c r="E98" s="24">
        <f>E100+E103+E107+E110+E113+E116</f>
        <v>49300000</v>
      </c>
    </row>
    <row r="99" spans="1:5" s="84" customFormat="1" ht="12" customHeight="1">
      <c r="A99" s="99"/>
      <c r="B99" s="100"/>
      <c r="C99" s="46">
        <v>4231</v>
      </c>
      <c r="D99" s="147"/>
      <c r="E99" s="41"/>
    </row>
    <row r="100" spans="1:5" s="84" customFormat="1" ht="12" customHeight="1">
      <c r="A100" s="100"/>
      <c r="B100" s="100"/>
      <c r="C100" s="50" t="s">
        <v>31</v>
      </c>
      <c r="D100" s="140"/>
      <c r="E100" s="39">
        <f>SUM(E101:E101)</f>
        <v>1000000</v>
      </c>
    </row>
    <row r="101" spans="1:5" s="84" customFormat="1" ht="12" customHeight="1">
      <c r="A101" s="100"/>
      <c r="B101" s="100"/>
      <c r="C101" s="50"/>
      <c r="D101" s="140" t="s">
        <v>215</v>
      </c>
      <c r="E101" s="39">
        <v>1000000</v>
      </c>
    </row>
    <row r="102" spans="1:5" s="84" customFormat="1" ht="12" customHeight="1">
      <c r="A102" s="99"/>
      <c r="B102" s="100"/>
      <c r="C102" s="40">
        <v>4232</v>
      </c>
      <c r="D102" s="147"/>
      <c r="E102" s="41"/>
    </row>
    <row r="103" spans="1:5" s="84" customFormat="1" ht="12" customHeight="1">
      <c r="A103" s="100"/>
      <c r="B103" s="100"/>
      <c r="C103" s="50" t="s">
        <v>32</v>
      </c>
      <c r="D103" s="140"/>
      <c r="E103" s="39">
        <f>E104+E105</f>
        <v>300000</v>
      </c>
    </row>
    <row r="104" spans="1:5" s="84" customFormat="1" ht="12" customHeight="1">
      <c r="A104" s="100"/>
      <c r="B104" s="100"/>
      <c r="C104" s="50"/>
      <c r="D104" s="140" t="s">
        <v>130</v>
      </c>
      <c r="E104" s="39">
        <v>300000</v>
      </c>
    </row>
    <row r="105" spans="1:5" s="84" customFormat="1" ht="12" customHeight="1">
      <c r="A105" s="100"/>
      <c r="B105" s="100"/>
      <c r="C105" s="50"/>
      <c r="D105" s="140" t="s">
        <v>131</v>
      </c>
      <c r="E105" s="39">
        <v>0</v>
      </c>
    </row>
    <row r="106" spans="1:5" s="84" customFormat="1" ht="12" customHeight="1">
      <c r="A106" s="100"/>
      <c r="B106" s="100"/>
      <c r="C106" s="40">
        <v>4234</v>
      </c>
      <c r="D106" s="147"/>
      <c r="E106" s="41"/>
    </row>
    <row r="107" spans="1:5" s="84" customFormat="1" ht="12" customHeight="1">
      <c r="A107" s="100"/>
      <c r="B107" s="100"/>
      <c r="C107" s="50" t="s">
        <v>118</v>
      </c>
      <c r="D107" s="140"/>
      <c r="E107" s="39">
        <f>E108</f>
        <v>0</v>
      </c>
    </row>
    <row r="108" spans="1:5" s="84" customFormat="1" ht="12" customHeight="1">
      <c r="A108" s="100"/>
      <c r="B108" s="100"/>
      <c r="C108" s="50"/>
      <c r="D108" s="140" t="s">
        <v>216</v>
      </c>
      <c r="E108" s="39">
        <v>0</v>
      </c>
    </row>
    <row r="109" spans="1:5" s="84" customFormat="1" ht="12" customHeight="1">
      <c r="A109" s="100"/>
      <c r="B109" s="100"/>
      <c r="C109" s="40">
        <v>4236</v>
      </c>
      <c r="D109" s="147"/>
      <c r="E109" s="41"/>
    </row>
    <row r="110" spans="1:5" s="84" customFormat="1" ht="12" customHeight="1">
      <c r="A110" s="100"/>
      <c r="B110" s="100"/>
      <c r="C110" s="50" t="s">
        <v>33</v>
      </c>
      <c r="D110" s="140"/>
      <c r="E110" s="39">
        <f>E111</f>
        <v>3000000</v>
      </c>
    </row>
    <row r="111" spans="1:5" s="84" customFormat="1" ht="12" customHeight="1">
      <c r="A111" s="100"/>
      <c r="B111" s="100"/>
      <c r="C111" s="35"/>
      <c r="D111" s="141" t="s">
        <v>275</v>
      </c>
      <c r="E111" s="24">
        <v>3000000</v>
      </c>
    </row>
    <row r="112" spans="1:5" s="84" customFormat="1" ht="12" customHeight="1">
      <c r="A112" s="100"/>
      <c r="B112" s="100"/>
      <c r="C112" s="38">
        <v>4237</v>
      </c>
      <c r="D112" s="148"/>
      <c r="E112" s="107"/>
    </row>
    <row r="113" spans="1:5" s="84" customFormat="1" ht="12" customHeight="1">
      <c r="A113" s="100"/>
      <c r="B113" s="100"/>
      <c r="C113" s="50" t="s">
        <v>119</v>
      </c>
      <c r="D113" s="140"/>
      <c r="E113" s="39">
        <f>SUM(E114:E114)</f>
        <v>0</v>
      </c>
    </row>
    <row r="114" spans="1:5" s="84" customFormat="1" ht="12" customHeight="1">
      <c r="A114" s="100"/>
      <c r="B114" s="100"/>
      <c r="C114" s="50"/>
      <c r="D114" s="140" t="s">
        <v>217</v>
      </c>
      <c r="E114" s="39">
        <v>0</v>
      </c>
    </row>
    <row r="115" spans="1:5" s="84" customFormat="1" ht="12" customHeight="1">
      <c r="A115" s="100"/>
      <c r="B115" s="100"/>
      <c r="C115" s="40">
        <v>4337</v>
      </c>
      <c r="D115" s="147"/>
      <c r="E115" s="41"/>
    </row>
    <row r="116" spans="1:5" s="84" customFormat="1" ht="12" customHeight="1">
      <c r="A116" s="103"/>
      <c r="B116" s="103"/>
      <c r="C116" s="35" t="s">
        <v>280</v>
      </c>
      <c r="D116" s="141"/>
      <c r="E116" s="24">
        <f>E118</f>
        <v>45000000</v>
      </c>
    </row>
    <row r="117" spans="1:5" s="84" customFormat="1" ht="12" customHeight="1">
      <c r="A117" s="100"/>
      <c r="B117" s="100"/>
      <c r="C117" s="50"/>
      <c r="D117" s="140" t="s">
        <v>281</v>
      </c>
      <c r="E117" s="39">
        <v>45000000</v>
      </c>
    </row>
    <row r="118" spans="1:5" s="84" customFormat="1" ht="12" customHeight="1">
      <c r="A118" s="100"/>
      <c r="B118" s="100"/>
      <c r="C118" s="50"/>
      <c r="D118" s="140" t="s">
        <v>281</v>
      </c>
      <c r="E118" s="39">
        <v>45000000</v>
      </c>
    </row>
    <row r="119" spans="1:5" s="84" customFormat="1" ht="12" customHeight="1">
      <c r="A119" s="235">
        <v>4400</v>
      </c>
      <c r="B119" s="235"/>
      <c r="C119" s="40"/>
      <c r="D119" s="150"/>
      <c r="E119" s="112"/>
    </row>
    <row r="120" spans="1:5" s="84" customFormat="1" ht="12" customHeight="1">
      <c r="A120" s="234" t="s">
        <v>282</v>
      </c>
      <c r="B120" s="233"/>
      <c r="C120" s="35"/>
      <c r="D120" s="149"/>
      <c r="E120" s="55">
        <f>E122</f>
        <v>115000000</v>
      </c>
    </row>
    <row r="121" spans="1:5" s="84" customFormat="1" ht="12" customHeight="1">
      <c r="A121" s="100"/>
      <c r="B121" s="235">
        <v>4410</v>
      </c>
      <c r="C121" s="40"/>
      <c r="D121" s="150"/>
      <c r="E121" s="112"/>
    </row>
    <row r="122" spans="1:5" s="84" customFormat="1" ht="12" customHeight="1">
      <c r="A122" s="100"/>
      <c r="B122" s="234" t="s">
        <v>258</v>
      </c>
      <c r="C122" s="35"/>
      <c r="D122" s="149"/>
      <c r="E122" s="55">
        <f>E124</f>
        <v>115000000</v>
      </c>
    </row>
    <row r="123" spans="1:5" s="84" customFormat="1" ht="12" customHeight="1">
      <c r="A123" s="100"/>
      <c r="B123" s="234"/>
      <c r="C123" s="40">
        <v>4411</v>
      </c>
      <c r="D123" s="145"/>
      <c r="E123" s="93"/>
    </row>
    <row r="124" spans="1:5" s="84" customFormat="1" ht="12" customHeight="1">
      <c r="A124" s="100"/>
      <c r="B124" s="234"/>
      <c r="C124" s="50" t="s">
        <v>283</v>
      </c>
      <c r="D124" s="145"/>
      <c r="E124" s="93">
        <f>E125</f>
        <v>115000000</v>
      </c>
    </row>
    <row r="125" spans="1:5" s="84" customFormat="1" ht="12" customHeight="1">
      <c r="A125" s="100"/>
      <c r="B125" s="234"/>
      <c r="C125" s="50"/>
      <c r="D125" s="145" t="s">
        <v>284</v>
      </c>
      <c r="E125" s="93">
        <v>115000000</v>
      </c>
    </row>
    <row r="126" spans="1:5" s="84" customFormat="1" ht="12" customHeight="1">
      <c r="A126" s="106">
        <v>4500</v>
      </c>
      <c r="B126" s="106"/>
      <c r="C126" s="40"/>
      <c r="D126" s="150"/>
      <c r="E126" s="112"/>
    </row>
    <row r="127" spans="1:5" s="84" customFormat="1" ht="12" customHeight="1">
      <c r="A127" s="170" t="s">
        <v>99</v>
      </c>
      <c r="B127" s="132"/>
      <c r="C127" s="35"/>
      <c r="D127" s="149"/>
      <c r="E127" s="55">
        <f>E129</f>
        <v>0</v>
      </c>
    </row>
    <row r="128" spans="1:5" s="84" customFormat="1" ht="12" customHeight="1">
      <c r="A128" s="100"/>
      <c r="B128" s="106">
        <v>4510</v>
      </c>
      <c r="C128" s="40"/>
      <c r="D128" s="150"/>
      <c r="E128" s="112"/>
    </row>
    <row r="129" spans="1:5" s="84" customFormat="1" ht="12" customHeight="1">
      <c r="A129" s="100"/>
      <c r="B129" s="170" t="s">
        <v>100</v>
      </c>
      <c r="C129" s="35"/>
      <c r="D129" s="149"/>
      <c r="E129" s="55">
        <f>E131</f>
        <v>0</v>
      </c>
    </row>
    <row r="130" spans="1:5" s="84" customFormat="1" ht="12" customHeight="1">
      <c r="A130" s="100"/>
      <c r="B130" s="221"/>
      <c r="C130" s="40">
        <v>4511</v>
      </c>
      <c r="D130" s="145"/>
      <c r="E130" s="93"/>
    </row>
    <row r="131" spans="1:5" s="84" customFormat="1" ht="12" customHeight="1">
      <c r="A131" s="100"/>
      <c r="B131" s="221"/>
      <c r="C131" s="50" t="s">
        <v>238</v>
      </c>
      <c r="D131" s="145"/>
      <c r="E131" s="93">
        <f>E132</f>
        <v>0</v>
      </c>
    </row>
    <row r="132" spans="1:5" s="84" customFormat="1" ht="12" customHeight="1">
      <c r="A132" s="100"/>
      <c r="B132" s="221"/>
      <c r="C132" s="50"/>
      <c r="D132" s="145" t="s">
        <v>276</v>
      </c>
      <c r="E132" s="93">
        <v>0</v>
      </c>
    </row>
    <row r="133" spans="1:5" s="84" customFormat="1" ht="12" customHeight="1">
      <c r="A133" s="106">
        <v>4600</v>
      </c>
      <c r="B133" s="106"/>
      <c r="C133" s="40"/>
      <c r="D133" s="150"/>
      <c r="E133" s="112"/>
    </row>
    <row r="134" spans="1:5" s="84" customFormat="1" ht="12" customHeight="1">
      <c r="A134" s="171" t="s">
        <v>120</v>
      </c>
      <c r="B134" s="132"/>
      <c r="C134" s="35"/>
      <c r="D134" s="149"/>
      <c r="E134" s="55">
        <f>E136</f>
        <v>0</v>
      </c>
    </row>
    <row r="135" spans="1:5" s="84" customFormat="1" ht="12" customHeight="1">
      <c r="A135" s="118"/>
      <c r="B135" s="106">
        <v>4610</v>
      </c>
      <c r="C135" s="40"/>
      <c r="D135" s="150"/>
      <c r="E135" s="112"/>
    </row>
    <row r="136" spans="1:5" s="84" customFormat="1" ht="12" customHeight="1">
      <c r="A136" s="100"/>
      <c r="B136" s="134" t="s">
        <v>54</v>
      </c>
      <c r="C136" s="35"/>
      <c r="D136" s="141"/>
      <c r="E136" s="24">
        <f>E138</f>
        <v>0</v>
      </c>
    </row>
    <row r="137" spans="1:5" s="84" customFormat="1" ht="12" customHeight="1">
      <c r="A137" s="238"/>
      <c r="B137" s="238"/>
      <c r="C137" s="40">
        <v>4611</v>
      </c>
      <c r="D137" s="147"/>
      <c r="E137" s="41"/>
    </row>
    <row r="138" spans="1:5" s="84" customFormat="1" ht="12" customHeight="1">
      <c r="A138" s="100"/>
      <c r="B138" s="100"/>
      <c r="C138" s="50" t="s">
        <v>54</v>
      </c>
      <c r="D138" s="145"/>
      <c r="E138" s="93">
        <f>SUM(E139)</f>
        <v>0</v>
      </c>
    </row>
    <row r="139" spans="1:5" s="84" customFormat="1" ht="12" customHeight="1">
      <c r="A139" s="103"/>
      <c r="B139" s="103"/>
      <c r="C139" s="35"/>
      <c r="D139" s="149" t="s">
        <v>132</v>
      </c>
      <c r="E139" s="55">
        <v>0</v>
      </c>
    </row>
    <row r="140" spans="1:5" s="84" customFormat="1" ht="12" customHeight="1">
      <c r="A140" s="106">
        <v>1200</v>
      </c>
      <c r="B140" s="111"/>
      <c r="C140" s="43"/>
      <c r="D140" s="151"/>
      <c r="E140" s="54"/>
    </row>
    <row r="141" spans="1:5" s="84" customFormat="1" ht="12.75" customHeight="1">
      <c r="A141" s="144" t="s">
        <v>63</v>
      </c>
      <c r="B141" s="103"/>
      <c r="C141" s="35"/>
      <c r="D141" s="149"/>
      <c r="E141" s="55">
        <f>E143</f>
        <v>1800000000</v>
      </c>
    </row>
    <row r="142" spans="1:5" s="84" customFormat="1" ht="12" customHeight="1">
      <c r="A142" s="100"/>
      <c r="B142" s="222">
        <v>1220</v>
      </c>
      <c r="C142" s="43"/>
      <c r="D142" s="151"/>
      <c r="E142" s="54"/>
    </row>
    <row r="143" spans="1:5" s="84" customFormat="1" ht="12" customHeight="1">
      <c r="A143" s="100"/>
      <c r="B143" s="221" t="s">
        <v>64</v>
      </c>
      <c r="C143" s="50"/>
      <c r="D143" s="145"/>
      <c r="E143" s="93">
        <f>E145+E148</f>
        <v>1800000000</v>
      </c>
    </row>
    <row r="144" spans="1:5" s="84" customFormat="1" ht="12" customHeight="1">
      <c r="A144" s="100"/>
      <c r="B144" s="100"/>
      <c r="C144" s="40">
        <v>1221</v>
      </c>
      <c r="D144" s="151"/>
      <c r="E144" s="54"/>
    </row>
    <row r="145" spans="1:5" s="84" customFormat="1" ht="12" customHeight="1">
      <c r="A145" s="100"/>
      <c r="B145" s="100"/>
      <c r="C145" s="50" t="s">
        <v>239</v>
      </c>
      <c r="D145" s="145"/>
      <c r="E145" s="93">
        <f>E146</f>
        <v>100000000</v>
      </c>
    </row>
    <row r="146" spans="1:5" s="84" customFormat="1" ht="12" customHeight="1">
      <c r="A146" s="236"/>
      <c r="B146" s="100"/>
      <c r="C146" s="50"/>
      <c r="D146" s="145" t="s">
        <v>290</v>
      </c>
      <c r="E146" s="93">
        <v>100000000</v>
      </c>
    </row>
    <row r="147" spans="1:5" s="84" customFormat="1" ht="12" customHeight="1">
      <c r="A147" s="100"/>
      <c r="B147" s="100"/>
      <c r="C147" s="40">
        <v>1329</v>
      </c>
      <c r="D147" s="151"/>
      <c r="E147" s="54"/>
    </row>
    <row r="148" spans="1:5" s="84" customFormat="1" ht="12" customHeight="1">
      <c r="A148" s="100"/>
      <c r="B148" s="100"/>
      <c r="C148" s="50" t="s">
        <v>285</v>
      </c>
      <c r="D148" s="145"/>
      <c r="E148" s="93">
        <f>E149</f>
        <v>1700000000</v>
      </c>
    </row>
    <row r="149" spans="1:5" s="84" customFormat="1" ht="12" customHeight="1">
      <c r="A149" s="236"/>
      <c r="B149" s="100"/>
      <c r="C149" s="50"/>
      <c r="D149" s="145" t="s">
        <v>286</v>
      </c>
      <c r="E149" s="93">
        <v>1700000000</v>
      </c>
    </row>
    <row r="150" spans="1:5" s="84" customFormat="1" ht="12" customHeight="1">
      <c r="A150" s="236"/>
      <c r="B150" s="100"/>
      <c r="C150" s="50"/>
      <c r="D150" s="145"/>
      <c r="E150" s="93"/>
    </row>
    <row r="151" spans="1:5" s="84" customFormat="1" ht="12" customHeight="1">
      <c r="A151" s="100"/>
      <c r="B151" s="222">
        <v>1260</v>
      </c>
      <c r="C151" s="43"/>
      <c r="D151" s="151"/>
      <c r="E151" s="54"/>
    </row>
    <row r="152" spans="1:5" s="84" customFormat="1" ht="12" customHeight="1">
      <c r="A152" s="100"/>
      <c r="B152" s="206" t="s">
        <v>218</v>
      </c>
      <c r="C152" s="50"/>
      <c r="D152" s="145"/>
      <c r="E152" s="93">
        <f>E157+E154</f>
        <v>0</v>
      </c>
    </row>
    <row r="153" spans="1:5" s="84" customFormat="1" ht="12" customHeight="1">
      <c r="A153" s="100"/>
      <c r="B153" s="100"/>
      <c r="C153" s="40">
        <v>1263</v>
      </c>
      <c r="D153" s="151"/>
      <c r="E153" s="54"/>
    </row>
    <row r="154" spans="1:5" s="84" customFormat="1" ht="12" customHeight="1">
      <c r="A154" s="100"/>
      <c r="B154" s="100"/>
      <c r="C154" s="50" t="s">
        <v>169</v>
      </c>
      <c r="D154" s="145"/>
      <c r="E154" s="93">
        <f>E155</f>
        <v>0</v>
      </c>
    </row>
    <row r="155" spans="1:5" s="84" customFormat="1" ht="12" customHeight="1">
      <c r="A155" s="239"/>
      <c r="B155" s="103"/>
      <c r="C155" s="35"/>
      <c r="D155" s="149" t="s">
        <v>247</v>
      </c>
      <c r="E155" s="55">
        <v>0</v>
      </c>
    </row>
    <row r="156" spans="1:5" s="84" customFormat="1" ht="12" customHeight="1">
      <c r="A156" s="223"/>
      <c r="B156" s="100"/>
      <c r="C156" s="38">
        <v>1266</v>
      </c>
      <c r="D156" s="145"/>
      <c r="E156" s="93"/>
    </row>
    <row r="157" spans="1:5" s="84" customFormat="1" ht="12" customHeight="1">
      <c r="A157" s="100"/>
      <c r="B157" s="100"/>
      <c r="C157" s="50" t="s">
        <v>168</v>
      </c>
      <c r="D157" s="145"/>
      <c r="E157" s="93">
        <f>E158</f>
        <v>0</v>
      </c>
    </row>
    <row r="158" spans="1:5" s="84" customFormat="1" ht="12" customHeight="1">
      <c r="A158" s="99"/>
      <c r="B158" s="100"/>
      <c r="C158" s="50"/>
      <c r="D158" s="145" t="s">
        <v>248</v>
      </c>
      <c r="E158" s="93">
        <v>0</v>
      </c>
    </row>
    <row r="159" spans="1:5" s="84" customFormat="1" ht="12" customHeight="1">
      <c r="A159" s="106">
        <v>1300</v>
      </c>
      <c r="B159" s="106"/>
      <c r="C159" s="40"/>
      <c r="D159" s="152"/>
      <c r="E159" s="48"/>
    </row>
    <row r="160" spans="1:5" s="84" customFormat="1" ht="12" customHeight="1">
      <c r="A160" s="134" t="s">
        <v>121</v>
      </c>
      <c r="B160" s="132"/>
      <c r="C160" s="35"/>
      <c r="D160" s="141"/>
      <c r="E160" s="24">
        <f>E162+E167</f>
        <v>193252000</v>
      </c>
    </row>
    <row r="161" spans="1:5" s="84" customFormat="1" ht="12" customHeight="1">
      <c r="A161" s="99"/>
      <c r="B161" s="99">
        <v>1310</v>
      </c>
      <c r="C161" s="40"/>
      <c r="D161" s="147"/>
      <c r="E161" s="41"/>
    </row>
    <row r="162" spans="1:5" s="84" customFormat="1" ht="12" customHeight="1">
      <c r="A162" s="133"/>
      <c r="B162" s="237" t="s">
        <v>288</v>
      </c>
      <c r="C162" s="35"/>
      <c r="D162" s="141"/>
      <c r="E162" s="24">
        <f>E164</f>
        <v>8000000</v>
      </c>
    </row>
    <row r="163" spans="1:5" s="84" customFormat="1" ht="12" customHeight="1">
      <c r="A163" s="92"/>
      <c r="B163" s="238" t="s">
        <v>289</v>
      </c>
      <c r="C163" s="40">
        <v>1315</v>
      </c>
      <c r="D163" s="147"/>
      <c r="E163" s="41"/>
    </row>
    <row r="164" spans="1:5" s="84" customFormat="1" ht="12" customHeight="1">
      <c r="A164" s="118"/>
      <c r="B164" s="100"/>
      <c r="C164" s="50" t="s">
        <v>103</v>
      </c>
      <c r="D164" s="140"/>
      <c r="E164" s="39">
        <f>SUM(E165:E165)</f>
        <v>8000000</v>
      </c>
    </row>
    <row r="165" spans="1:5" s="84" customFormat="1" ht="12" customHeight="1">
      <c r="A165" s="118"/>
      <c r="B165" s="100"/>
      <c r="C165" s="50"/>
      <c r="D165" s="140" t="s">
        <v>133</v>
      </c>
      <c r="E165" s="39">
        <v>8000000</v>
      </c>
    </row>
    <row r="166" spans="1:5" s="84" customFormat="1" ht="12" customHeight="1">
      <c r="A166" s="92"/>
      <c r="B166" s="99"/>
      <c r="C166" s="40">
        <v>1319</v>
      </c>
      <c r="D166" s="147"/>
      <c r="E166" s="41"/>
    </row>
    <row r="167" spans="1:5" s="84" customFormat="1" ht="12" customHeight="1">
      <c r="A167" s="118"/>
      <c r="B167" s="100"/>
      <c r="C167" s="50" t="s">
        <v>104</v>
      </c>
      <c r="D167" s="140"/>
      <c r="E167" s="39">
        <f>SUM(E168:E169)</f>
        <v>185252000</v>
      </c>
    </row>
    <row r="168" spans="1:5" s="84" customFormat="1" ht="12" customHeight="1">
      <c r="A168" s="118"/>
      <c r="B168" s="100"/>
      <c r="C168" s="50"/>
      <c r="D168" s="158" t="s">
        <v>277</v>
      </c>
      <c r="E168" s="39">
        <v>123140000</v>
      </c>
    </row>
    <row r="169" spans="1:5" s="84" customFormat="1" ht="12" customHeight="1">
      <c r="A169" s="118"/>
      <c r="B169" s="100"/>
      <c r="C169" s="50"/>
      <c r="D169" s="158" t="s">
        <v>219</v>
      </c>
      <c r="E169" s="39">
        <v>62112000</v>
      </c>
    </row>
    <row r="170" spans="1:5" s="84" customFormat="1" ht="12" customHeight="1">
      <c r="A170" s="85">
        <v>2200</v>
      </c>
      <c r="B170" s="207"/>
      <c r="C170" s="40"/>
      <c r="D170" s="147"/>
      <c r="E170" s="41"/>
    </row>
    <row r="171" spans="1:5" s="84" customFormat="1" ht="12" customHeight="1">
      <c r="A171" s="170" t="s">
        <v>38</v>
      </c>
      <c r="B171" s="132"/>
      <c r="C171" s="35"/>
      <c r="D171" s="141"/>
      <c r="E171" s="24">
        <f>E173+E178</f>
        <v>6528694000</v>
      </c>
    </row>
    <row r="172" spans="1:5" s="84" customFormat="1" ht="12" customHeight="1">
      <c r="A172" s="100"/>
      <c r="B172" s="235">
        <v>2210</v>
      </c>
      <c r="C172" s="40"/>
      <c r="D172" s="147"/>
      <c r="E172" s="41"/>
    </row>
    <row r="173" spans="1:5" s="84" customFormat="1" ht="12" customHeight="1">
      <c r="A173" s="100"/>
      <c r="B173" s="234" t="s">
        <v>261</v>
      </c>
      <c r="C173" s="35"/>
      <c r="D173" s="139"/>
      <c r="E173" s="47">
        <f>E175</f>
        <v>300000000</v>
      </c>
    </row>
    <row r="174" spans="1:5" s="84" customFormat="1" ht="12" customHeight="1">
      <c r="A174" s="100"/>
      <c r="B174" s="236"/>
      <c r="C174" s="40">
        <v>2211</v>
      </c>
      <c r="D174" s="152"/>
      <c r="E174" s="48"/>
    </row>
    <row r="175" spans="1:5" s="84" customFormat="1" ht="12" customHeight="1">
      <c r="A175" s="100"/>
      <c r="B175" s="234"/>
      <c r="C175" s="50" t="s">
        <v>261</v>
      </c>
      <c r="D175" s="138"/>
      <c r="E175" s="51">
        <f>E176</f>
        <v>300000000</v>
      </c>
    </row>
    <row r="176" spans="1:5" s="84" customFormat="1" ht="12" customHeight="1">
      <c r="A176" s="100"/>
      <c r="B176" s="234"/>
      <c r="C176" s="50"/>
      <c r="D176" s="138" t="s">
        <v>278</v>
      </c>
      <c r="E176" s="51">
        <v>300000000</v>
      </c>
    </row>
    <row r="177" spans="1:5" s="84" customFormat="1" ht="12" customHeight="1">
      <c r="A177" s="100"/>
      <c r="B177" s="106">
        <v>2220</v>
      </c>
      <c r="C177" s="40"/>
      <c r="D177" s="147"/>
      <c r="E177" s="41"/>
    </row>
    <row r="178" spans="1:5" s="84" customFormat="1" ht="12" customHeight="1">
      <c r="A178" s="100"/>
      <c r="B178" s="134" t="s">
        <v>39</v>
      </c>
      <c r="C178" s="35"/>
      <c r="D178" s="139"/>
      <c r="E178" s="47">
        <f>E180+E183</f>
        <v>6228694000</v>
      </c>
    </row>
    <row r="179" spans="1:5" s="84" customFormat="1" ht="12" customHeight="1">
      <c r="A179" s="100"/>
      <c r="B179" s="236"/>
      <c r="C179" s="40">
        <v>2221</v>
      </c>
      <c r="D179" s="152"/>
      <c r="E179" s="48"/>
    </row>
    <row r="180" spans="1:5" s="84" customFormat="1" ht="12" customHeight="1">
      <c r="A180" s="100"/>
      <c r="B180" s="234"/>
      <c r="C180" s="50" t="s">
        <v>105</v>
      </c>
      <c r="D180" s="138"/>
      <c r="E180" s="51">
        <f>E181</f>
        <v>1000000000</v>
      </c>
    </row>
    <row r="181" spans="1:5" s="84" customFormat="1" ht="12" customHeight="1">
      <c r="A181" s="100"/>
      <c r="B181" s="234"/>
      <c r="C181" s="50"/>
      <c r="D181" s="138" t="s">
        <v>220</v>
      </c>
      <c r="E181" s="51">
        <v>1000000000</v>
      </c>
    </row>
    <row r="182" spans="1:5" s="84" customFormat="1" ht="12" customHeight="1">
      <c r="A182" s="100"/>
      <c r="B182" s="99"/>
      <c r="C182" s="40">
        <v>2222</v>
      </c>
      <c r="D182" s="152"/>
      <c r="E182" s="48"/>
    </row>
    <row r="183" spans="1:5" s="84" customFormat="1" ht="12" customHeight="1">
      <c r="A183" s="100"/>
      <c r="B183" s="161"/>
      <c r="C183" s="50" t="s">
        <v>106</v>
      </c>
      <c r="D183" s="138"/>
      <c r="E183" s="51">
        <f>E184</f>
        <v>5228694000</v>
      </c>
    </row>
    <row r="184" spans="1:5" s="84" customFormat="1" ht="12" customHeight="1">
      <c r="A184" s="100"/>
      <c r="B184" s="154"/>
      <c r="C184" s="50"/>
      <c r="D184" s="138" t="s">
        <v>279</v>
      </c>
      <c r="E184" s="51">
        <v>5228694000</v>
      </c>
    </row>
    <row r="185" spans="1:5" s="84" customFormat="1" ht="21.75" customHeight="1">
      <c r="A185" s="111" t="s">
        <v>221</v>
      </c>
      <c r="B185" s="207"/>
      <c r="C185" s="40"/>
      <c r="D185" s="152"/>
      <c r="E185" s="48">
        <f>E187</f>
        <v>121432000</v>
      </c>
    </row>
    <row r="186" spans="1:5" s="84" customFormat="1" ht="12" customHeight="1">
      <c r="A186" s="100"/>
      <c r="B186" s="207">
        <v>1100</v>
      </c>
      <c r="C186" s="43"/>
      <c r="D186" s="172"/>
      <c r="E186" s="44"/>
    </row>
    <row r="187" spans="1:5" s="84" customFormat="1" ht="12" customHeight="1">
      <c r="A187" s="103"/>
      <c r="B187" s="224" t="s">
        <v>173</v>
      </c>
      <c r="C187" s="35"/>
      <c r="D187" s="139"/>
      <c r="E187" s="47">
        <f>E189</f>
        <v>121432000</v>
      </c>
    </row>
    <row r="188" spans="1:5" s="84" customFormat="1" ht="12" customHeight="1">
      <c r="A188" s="100"/>
      <c r="B188" s="99"/>
      <c r="C188" s="40">
        <v>1110</v>
      </c>
      <c r="D188" s="152"/>
      <c r="E188" s="48"/>
    </row>
    <row r="189" spans="1:5" s="84" customFormat="1" ht="12" customHeight="1">
      <c r="A189" s="100"/>
      <c r="B189" s="100"/>
      <c r="C189" s="50" t="s">
        <v>173</v>
      </c>
      <c r="D189" s="138"/>
      <c r="E189" s="51">
        <f>SUM(E190:E190)</f>
        <v>121432000</v>
      </c>
    </row>
    <row r="190" spans="1:5" s="84" customFormat="1" ht="12" customHeight="1">
      <c r="A190" s="100"/>
      <c r="B190" s="100"/>
      <c r="C190" s="50"/>
      <c r="D190" s="138" t="s">
        <v>222</v>
      </c>
      <c r="E190" s="51">
        <v>121432000</v>
      </c>
    </row>
    <row r="191" spans="1:5" s="84" customFormat="1" ht="20.25" customHeight="1">
      <c r="A191" s="250" t="s">
        <v>134</v>
      </c>
      <c r="B191" s="250"/>
      <c r="C191" s="250"/>
      <c r="D191" s="73"/>
      <c r="E191" s="160">
        <f>E37+E120+E127+E134+E141+E160+E171+E185</f>
        <v>10025656000</v>
      </c>
    </row>
  </sheetData>
  <mergeCells count="6">
    <mergeCell ref="A191:C191"/>
    <mergeCell ref="A1:E1"/>
    <mergeCell ref="A2:E2"/>
    <mergeCell ref="A3:E3"/>
    <mergeCell ref="A4:C4"/>
    <mergeCell ref="E4:E5"/>
  </mergeCells>
  <printOptions/>
  <pageMargins left="0.8267716535433072" right="0.7086614173228347" top="0.6299212598425197" bottom="0.3937007874015748" header="0.31496062992125984" footer="0.1968503937007874"/>
  <pageSetup horizontalDpi="600" verticalDpi="600" orientation="landscape" paperSize="9" r:id="rId2"/>
  <headerFooter>
    <oddFooter>&amp;C-&amp;P+17-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5" sqref="C5"/>
    </sheetView>
  </sheetViews>
  <sheetFormatPr defaultColWidth="28.375" defaultRowHeight="26.25" customHeight="1"/>
  <cols>
    <col min="1" max="1" width="28.375" style="176" customWidth="1"/>
    <col min="2" max="2" width="28.375" style="177" customWidth="1"/>
    <col min="3" max="3" width="28.375" style="178" customWidth="1"/>
    <col min="4" max="4" width="34.875" style="176" customWidth="1"/>
    <col min="5" max="259" width="28.375" style="176" customWidth="1"/>
    <col min="260" max="260" width="34.875" style="176" customWidth="1"/>
    <col min="261" max="515" width="28.375" style="176" customWidth="1"/>
    <col min="516" max="516" width="34.875" style="176" customWidth="1"/>
    <col min="517" max="771" width="28.375" style="176" customWidth="1"/>
    <col min="772" max="772" width="34.875" style="176" customWidth="1"/>
    <col min="773" max="1027" width="28.375" style="176" customWidth="1"/>
    <col min="1028" max="1028" width="34.875" style="176" customWidth="1"/>
    <col min="1029" max="1283" width="28.375" style="176" customWidth="1"/>
    <col min="1284" max="1284" width="34.875" style="176" customWidth="1"/>
    <col min="1285" max="1539" width="28.375" style="176" customWidth="1"/>
    <col min="1540" max="1540" width="34.875" style="176" customWidth="1"/>
    <col min="1541" max="1795" width="28.375" style="176" customWidth="1"/>
    <col min="1796" max="1796" width="34.875" style="176" customWidth="1"/>
    <col min="1797" max="2051" width="28.375" style="176" customWidth="1"/>
    <col min="2052" max="2052" width="34.875" style="176" customWidth="1"/>
    <col min="2053" max="2307" width="28.375" style="176" customWidth="1"/>
    <col min="2308" max="2308" width="34.875" style="176" customWidth="1"/>
    <col min="2309" max="2563" width="28.375" style="176" customWidth="1"/>
    <col min="2564" max="2564" width="34.875" style="176" customWidth="1"/>
    <col min="2565" max="2819" width="28.375" style="176" customWidth="1"/>
    <col min="2820" max="2820" width="34.875" style="176" customWidth="1"/>
    <col min="2821" max="3075" width="28.375" style="176" customWidth="1"/>
    <col min="3076" max="3076" width="34.875" style="176" customWidth="1"/>
    <col min="3077" max="3331" width="28.375" style="176" customWidth="1"/>
    <col min="3332" max="3332" width="34.875" style="176" customWidth="1"/>
    <col min="3333" max="3587" width="28.375" style="176" customWidth="1"/>
    <col min="3588" max="3588" width="34.875" style="176" customWidth="1"/>
    <col min="3589" max="3843" width="28.375" style="176" customWidth="1"/>
    <col min="3844" max="3844" width="34.875" style="176" customWidth="1"/>
    <col min="3845" max="4099" width="28.375" style="176" customWidth="1"/>
    <col min="4100" max="4100" width="34.875" style="176" customWidth="1"/>
    <col min="4101" max="4355" width="28.375" style="176" customWidth="1"/>
    <col min="4356" max="4356" width="34.875" style="176" customWidth="1"/>
    <col min="4357" max="4611" width="28.375" style="176" customWidth="1"/>
    <col min="4612" max="4612" width="34.875" style="176" customWidth="1"/>
    <col min="4613" max="4867" width="28.375" style="176" customWidth="1"/>
    <col min="4868" max="4868" width="34.875" style="176" customWidth="1"/>
    <col min="4869" max="5123" width="28.375" style="176" customWidth="1"/>
    <col min="5124" max="5124" width="34.875" style="176" customWidth="1"/>
    <col min="5125" max="5379" width="28.375" style="176" customWidth="1"/>
    <col min="5380" max="5380" width="34.875" style="176" customWidth="1"/>
    <col min="5381" max="5635" width="28.375" style="176" customWidth="1"/>
    <col min="5636" max="5636" width="34.875" style="176" customWidth="1"/>
    <col min="5637" max="5891" width="28.375" style="176" customWidth="1"/>
    <col min="5892" max="5892" width="34.875" style="176" customWidth="1"/>
    <col min="5893" max="6147" width="28.375" style="176" customWidth="1"/>
    <col min="6148" max="6148" width="34.875" style="176" customWidth="1"/>
    <col min="6149" max="6403" width="28.375" style="176" customWidth="1"/>
    <col min="6404" max="6404" width="34.875" style="176" customWidth="1"/>
    <col min="6405" max="6659" width="28.375" style="176" customWidth="1"/>
    <col min="6660" max="6660" width="34.875" style="176" customWidth="1"/>
    <col min="6661" max="6915" width="28.375" style="176" customWidth="1"/>
    <col min="6916" max="6916" width="34.875" style="176" customWidth="1"/>
    <col min="6917" max="7171" width="28.375" style="176" customWidth="1"/>
    <col min="7172" max="7172" width="34.875" style="176" customWidth="1"/>
    <col min="7173" max="7427" width="28.375" style="176" customWidth="1"/>
    <col min="7428" max="7428" width="34.875" style="176" customWidth="1"/>
    <col min="7429" max="7683" width="28.375" style="176" customWidth="1"/>
    <col min="7684" max="7684" width="34.875" style="176" customWidth="1"/>
    <col min="7685" max="7939" width="28.375" style="176" customWidth="1"/>
    <col min="7940" max="7940" width="34.875" style="176" customWidth="1"/>
    <col min="7941" max="8195" width="28.375" style="176" customWidth="1"/>
    <col min="8196" max="8196" width="34.875" style="176" customWidth="1"/>
    <col min="8197" max="8451" width="28.375" style="176" customWidth="1"/>
    <col min="8452" max="8452" width="34.875" style="176" customWidth="1"/>
    <col min="8453" max="8707" width="28.375" style="176" customWidth="1"/>
    <col min="8708" max="8708" width="34.875" style="176" customWidth="1"/>
    <col min="8709" max="8963" width="28.375" style="176" customWidth="1"/>
    <col min="8964" max="8964" width="34.875" style="176" customWidth="1"/>
    <col min="8965" max="9219" width="28.375" style="176" customWidth="1"/>
    <col min="9220" max="9220" width="34.875" style="176" customWidth="1"/>
    <col min="9221" max="9475" width="28.375" style="176" customWidth="1"/>
    <col min="9476" max="9476" width="34.875" style="176" customWidth="1"/>
    <col min="9477" max="9731" width="28.375" style="176" customWidth="1"/>
    <col min="9732" max="9732" width="34.875" style="176" customWidth="1"/>
    <col min="9733" max="9987" width="28.375" style="176" customWidth="1"/>
    <col min="9988" max="9988" width="34.875" style="176" customWidth="1"/>
    <col min="9989" max="10243" width="28.375" style="176" customWidth="1"/>
    <col min="10244" max="10244" width="34.875" style="176" customWidth="1"/>
    <col min="10245" max="10499" width="28.375" style="176" customWidth="1"/>
    <col min="10500" max="10500" width="34.875" style="176" customWidth="1"/>
    <col min="10501" max="10755" width="28.375" style="176" customWidth="1"/>
    <col min="10756" max="10756" width="34.875" style="176" customWidth="1"/>
    <col min="10757" max="11011" width="28.375" style="176" customWidth="1"/>
    <col min="11012" max="11012" width="34.875" style="176" customWidth="1"/>
    <col min="11013" max="11267" width="28.375" style="176" customWidth="1"/>
    <col min="11268" max="11268" width="34.875" style="176" customWidth="1"/>
    <col min="11269" max="11523" width="28.375" style="176" customWidth="1"/>
    <col min="11524" max="11524" width="34.875" style="176" customWidth="1"/>
    <col min="11525" max="11779" width="28.375" style="176" customWidth="1"/>
    <col min="11780" max="11780" width="34.875" style="176" customWidth="1"/>
    <col min="11781" max="12035" width="28.375" style="176" customWidth="1"/>
    <col min="12036" max="12036" width="34.875" style="176" customWidth="1"/>
    <col min="12037" max="12291" width="28.375" style="176" customWidth="1"/>
    <col min="12292" max="12292" width="34.875" style="176" customWidth="1"/>
    <col min="12293" max="12547" width="28.375" style="176" customWidth="1"/>
    <col min="12548" max="12548" width="34.875" style="176" customWidth="1"/>
    <col min="12549" max="12803" width="28.375" style="176" customWidth="1"/>
    <col min="12804" max="12804" width="34.875" style="176" customWidth="1"/>
    <col min="12805" max="13059" width="28.375" style="176" customWidth="1"/>
    <col min="13060" max="13060" width="34.875" style="176" customWidth="1"/>
    <col min="13061" max="13315" width="28.375" style="176" customWidth="1"/>
    <col min="13316" max="13316" width="34.875" style="176" customWidth="1"/>
    <col min="13317" max="13571" width="28.375" style="176" customWidth="1"/>
    <col min="13572" max="13572" width="34.875" style="176" customWidth="1"/>
    <col min="13573" max="13827" width="28.375" style="176" customWidth="1"/>
    <col min="13828" max="13828" width="34.875" style="176" customWidth="1"/>
    <col min="13829" max="14083" width="28.375" style="176" customWidth="1"/>
    <col min="14084" max="14084" width="34.875" style="176" customWidth="1"/>
    <col min="14085" max="14339" width="28.375" style="176" customWidth="1"/>
    <col min="14340" max="14340" width="34.875" style="176" customWidth="1"/>
    <col min="14341" max="14595" width="28.375" style="176" customWidth="1"/>
    <col min="14596" max="14596" width="34.875" style="176" customWidth="1"/>
    <col min="14597" max="14851" width="28.375" style="176" customWidth="1"/>
    <col min="14852" max="14852" width="34.875" style="176" customWidth="1"/>
    <col min="14853" max="15107" width="28.375" style="176" customWidth="1"/>
    <col min="15108" max="15108" width="34.875" style="176" customWidth="1"/>
    <col min="15109" max="15363" width="28.375" style="176" customWidth="1"/>
    <col min="15364" max="15364" width="34.875" style="176" customWidth="1"/>
    <col min="15365" max="15619" width="28.375" style="176" customWidth="1"/>
    <col min="15620" max="15620" width="34.875" style="176" customWidth="1"/>
    <col min="15621" max="15875" width="28.375" style="176" customWidth="1"/>
    <col min="15876" max="15876" width="34.875" style="176" customWidth="1"/>
    <col min="15877" max="16131" width="28.375" style="176" customWidth="1"/>
    <col min="16132" max="16132" width="34.875" style="176" customWidth="1"/>
    <col min="16133" max="16384" width="28.375" style="176" customWidth="1"/>
  </cols>
  <sheetData>
    <row r="1" spans="1:4" ht="34.5" customHeight="1">
      <c r="A1" s="284" t="s">
        <v>223</v>
      </c>
      <c r="B1" s="284"/>
      <c r="C1" s="284"/>
      <c r="D1" s="284"/>
    </row>
    <row r="2" ht="26.25" customHeight="1" thickBot="1">
      <c r="D2" s="179" t="s">
        <v>137</v>
      </c>
    </row>
    <row r="3" spans="1:4" s="177" customFormat="1" ht="26.25" customHeight="1">
      <c r="A3" s="180" t="s">
        <v>138</v>
      </c>
      <c r="B3" s="181" t="s">
        <v>139</v>
      </c>
      <c r="C3" s="182" t="s">
        <v>140</v>
      </c>
      <c r="D3" s="183" t="s">
        <v>141</v>
      </c>
    </row>
    <row r="4" spans="1:4" ht="26.25" customHeight="1">
      <c r="A4" s="285" t="s">
        <v>144</v>
      </c>
      <c r="B4" s="184" t="s">
        <v>145</v>
      </c>
      <c r="C4" s="185">
        <v>162000000</v>
      </c>
      <c r="D4" s="186"/>
    </row>
    <row r="5" spans="1:4" ht="26.25" customHeight="1">
      <c r="A5" s="286"/>
      <c r="B5" s="184" t="s">
        <v>146</v>
      </c>
      <c r="C5" s="185">
        <v>83582000</v>
      </c>
      <c r="D5" s="186"/>
    </row>
    <row r="6" spans="1:4" ht="26.25" customHeight="1">
      <c r="A6" s="286"/>
      <c r="B6" s="184" t="s">
        <v>142</v>
      </c>
      <c r="C6" s="185">
        <v>45000000</v>
      </c>
      <c r="D6" s="186"/>
    </row>
    <row r="7" spans="1:4" ht="26.25" customHeight="1">
      <c r="A7" s="286"/>
      <c r="B7" s="184" t="s">
        <v>224</v>
      </c>
      <c r="C7" s="185">
        <v>16500000</v>
      </c>
      <c r="D7" s="186"/>
    </row>
    <row r="8" spans="1:4" ht="26.25" customHeight="1">
      <c r="A8" s="286"/>
      <c r="B8" s="218" t="s">
        <v>225</v>
      </c>
      <c r="C8" s="185">
        <v>48050000</v>
      </c>
      <c r="D8" s="186"/>
    </row>
    <row r="9" spans="1:4" ht="26.25" customHeight="1">
      <c r="A9" s="286"/>
      <c r="B9" s="184" t="s">
        <v>226</v>
      </c>
      <c r="C9" s="185">
        <v>55200000</v>
      </c>
      <c r="D9" s="186"/>
    </row>
    <row r="10" spans="1:4" ht="26.25" customHeight="1">
      <c r="A10" s="287"/>
      <c r="B10" s="187" t="s">
        <v>143</v>
      </c>
      <c r="C10" s="188">
        <f>SUM(C4:C9)</f>
        <v>410332000</v>
      </c>
      <c r="D10" s="186"/>
    </row>
    <row r="11" spans="1:4" ht="26.25" customHeight="1" thickBot="1">
      <c r="A11" s="288" t="s">
        <v>147</v>
      </c>
      <c r="B11" s="289"/>
      <c r="C11" s="189">
        <f>C10</f>
        <v>410332000</v>
      </c>
      <c r="D11" s="190"/>
    </row>
  </sheetData>
  <mergeCells count="3">
    <mergeCell ref="A1:D1"/>
    <mergeCell ref="A4:A10"/>
    <mergeCell ref="A11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&amp;C-&amp;P+14-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M23"/>
  <sheetViews>
    <sheetView workbookViewId="0" topLeftCell="A1">
      <selection activeCell="A22" sqref="A22:XFD23"/>
    </sheetView>
  </sheetViews>
  <sheetFormatPr defaultColWidth="9.00390625" defaultRowHeight="14.25"/>
  <cols>
    <col min="1" max="11" width="9.00390625" style="76" customWidth="1"/>
    <col min="12" max="12" width="7.50390625" style="76" customWidth="1"/>
    <col min="13" max="13" width="6.625" style="76" customWidth="1"/>
    <col min="14" max="15" width="9.00390625" style="76" customWidth="1"/>
    <col min="16" max="16" width="4.75390625" style="76" customWidth="1"/>
    <col min="17" max="16384" width="9.00390625" style="76" customWidth="1"/>
  </cols>
  <sheetData>
    <row r="4" ht="12.75" customHeight="1"/>
    <row r="5" ht="14.25" hidden="1"/>
    <row r="6" spans="12:13" ht="24.75" customHeight="1">
      <c r="L6" s="247"/>
      <c r="M6" s="247"/>
    </row>
    <row r="7" spans="12:13" ht="18.75" customHeight="1">
      <c r="L7" s="247"/>
      <c r="M7" s="247"/>
    </row>
    <row r="10" spans="1:13" ht="48" customHeight="1">
      <c r="A10" s="240" t="s">
        <v>249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</row>
    <row r="22" spans="1:13" ht="30.75" customHeight="1">
      <c r="A22" s="241" t="s">
        <v>148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1:13" ht="31.5">
      <c r="A23" s="241" t="s">
        <v>252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</sheetData>
  <mergeCells count="4">
    <mergeCell ref="A10:M10"/>
    <mergeCell ref="A22:M22"/>
    <mergeCell ref="A23:M23"/>
    <mergeCell ref="L6:M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21" sqref="E21"/>
    </sheetView>
  </sheetViews>
  <sheetFormatPr defaultColWidth="9.00390625" defaultRowHeight="14.25"/>
  <cols>
    <col min="1" max="1" width="19.00390625" style="175" customWidth="1"/>
    <col min="2" max="4" width="9.00390625" style="175" customWidth="1"/>
    <col min="5" max="5" width="29.125" style="175" customWidth="1"/>
    <col min="6" max="16384" width="9.00390625" style="175" customWidth="1"/>
  </cols>
  <sheetData>
    <row r="1" spans="1:10" ht="39" customHeight="1">
      <c r="A1" s="248" t="s">
        <v>253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8" ht="14.25">
      <c r="A2" s="193"/>
      <c r="B2" s="193"/>
      <c r="C2" s="193"/>
      <c r="D2" s="193"/>
      <c r="E2" s="193"/>
      <c r="F2" s="193"/>
      <c r="G2" s="193"/>
      <c r="H2" s="193"/>
    </row>
    <row r="14" spans="1:10" ht="14.25">
      <c r="A14" s="194"/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3" s="76" customFormat="1" ht="30.75" customHeight="1">
      <c r="A15" s="241" t="s">
        <v>148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</row>
    <row r="16" spans="1:13" s="76" customFormat="1" ht="31.5">
      <c r="A16" s="241" t="s">
        <v>252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</sheetData>
  <mergeCells count="3">
    <mergeCell ref="A1:J1"/>
    <mergeCell ref="A15:M15"/>
    <mergeCell ref="A16:M16"/>
  </mergeCells>
  <printOptions horizontalCentered="1"/>
  <pageMargins left="0.7480314960629921" right="0.7480314960629921" top="2.795275590551181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CM10"/>
  <sheetViews>
    <sheetView workbookViewId="0" topLeftCell="A1">
      <selection activeCell="H16" sqref="H16"/>
    </sheetView>
  </sheetViews>
  <sheetFormatPr defaultColWidth="9.00390625" defaultRowHeight="14.25"/>
  <cols>
    <col min="1" max="16384" width="9.00390625" style="76" customWidth="1"/>
  </cols>
  <sheetData>
    <row r="9" ht="49.5" customHeight="1"/>
    <row r="10" spans="1:91" ht="51" customHeight="1">
      <c r="A10" s="249" t="s">
        <v>254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CM10"/>
  <sheetViews>
    <sheetView workbookViewId="0" topLeftCell="A1">
      <selection activeCell="A10" sqref="A10:M10"/>
    </sheetView>
  </sheetViews>
  <sheetFormatPr defaultColWidth="9.00390625" defaultRowHeight="14.25"/>
  <cols>
    <col min="1" max="16384" width="9.00390625" style="3" customWidth="1"/>
  </cols>
  <sheetData>
    <row r="9" ht="49.5" customHeight="1"/>
    <row r="10" spans="1:91" ht="51" customHeight="1">
      <c r="A10" s="249" t="s">
        <v>149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</sheetData>
  <mergeCells count="1">
    <mergeCell ref="A10:M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48">
      <selection activeCell="D59" sqref="D59"/>
    </sheetView>
  </sheetViews>
  <sheetFormatPr defaultColWidth="9.25390625" defaultRowHeight="27" customHeight="1"/>
  <cols>
    <col min="1" max="1" width="13.625" style="75" customWidth="1"/>
    <col min="2" max="3" width="13.625" style="10" customWidth="1"/>
    <col min="4" max="5" width="16.125" style="10" customWidth="1"/>
    <col min="6" max="6" width="18.375" style="10" customWidth="1"/>
    <col min="7" max="7" width="32.875" style="10" customWidth="1"/>
    <col min="8" max="16384" width="9.25390625" style="10" customWidth="1"/>
  </cols>
  <sheetData>
    <row r="1" spans="1:7" s="9" customFormat="1" ht="34.5" customHeight="1">
      <c r="A1" s="255" t="s">
        <v>263</v>
      </c>
      <c r="B1" s="256"/>
      <c r="C1" s="256"/>
      <c r="D1" s="256"/>
      <c r="E1" s="256"/>
      <c r="F1" s="256"/>
      <c r="G1" s="256"/>
    </row>
    <row r="2" spans="1:7" s="9" customFormat="1" ht="20.25" customHeight="1">
      <c r="A2" s="257" t="s">
        <v>241</v>
      </c>
      <c r="B2" s="257"/>
      <c r="C2" s="257"/>
      <c r="D2" s="257"/>
      <c r="E2" s="257"/>
      <c r="F2" s="257"/>
      <c r="G2" s="257"/>
    </row>
    <row r="3" spans="1:7" ht="36" customHeight="1">
      <c r="A3" s="258" t="s">
        <v>69</v>
      </c>
      <c r="B3" s="259"/>
      <c r="C3" s="259"/>
      <c r="D3" s="259"/>
      <c r="E3" s="259"/>
      <c r="F3" s="259"/>
      <c r="G3" s="260"/>
    </row>
    <row r="4" spans="1:7" s="1" customFormat="1" ht="17.25" customHeight="1">
      <c r="A4" s="261" t="s">
        <v>70</v>
      </c>
      <c r="B4" s="261"/>
      <c r="C4" s="261"/>
      <c r="D4" s="262" t="s">
        <v>231</v>
      </c>
      <c r="E4" s="262" t="s">
        <v>232</v>
      </c>
      <c r="F4" s="11" t="s">
        <v>71</v>
      </c>
      <c r="G4" s="261" t="s">
        <v>72</v>
      </c>
    </row>
    <row r="5" spans="1:7" s="2" customFormat="1" ht="18" customHeight="1">
      <c r="A5" s="12" t="s">
        <v>73</v>
      </c>
      <c r="B5" s="12" t="s">
        <v>74</v>
      </c>
      <c r="C5" s="12" t="s">
        <v>75</v>
      </c>
      <c r="D5" s="261"/>
      <c r="E5" s="261"/>
      <c r="F5" s="13" t="s">
        <v>76</v>
      </c>
      <c r="G5" s="261"/>
    </row>
    <row r="6" spans="1:7" s="19" customFormat="1" ht="14.25" customHeight="1">
      <c r="A6" s="29">
        <v>5200</v>
      </c>
      <c r="B6" s="21"/>
      <c r="C6" s="167"/>
      <c r="D6" s="22"/>
      <c r="E6" s="22"/>
      <c r="F6" s="22"/>
      <c r="G6" s="30"/>
    </row>
    <row r="7" spans="1:7" s="19" customFormat="1" ht="27.75" customHeight="1">
      <c r="A7" s="253" t="s">
        <v>78</v>
      </c>
      <c r="B7" s="16"/>
      <c r="C7" s="165"/>
      <c r="D7" s="17">
        <f>D13+D9</f>
        <v>0</v>
      </c>
      <c r="E7" s="17">
        <f>E13</f>
        <v>0</v>
      </c>
      <c r="F7" s="17">
        <f aca="true" t="shared" si="0" ref="F7">D7-E7</f>
        <v>0</v>
      </c>
      <c r="G7" s="18" t="s">
        <v>77</v>
      </c>
    </row>
    <row r="8" spans="1:7" s="19" customFormat="1" ht="12.75" customHeight="1">
      <c r="A8" s="253"/>
      <c r="B8" s="20" t="s">
        <v>79</v>
      </c>
      <c r="C8" s="167"/>
      <c r="D8" s="22"/>
      <c r="E8" s="22"/>
      <c r="F8" s="22"/>
      <c r="G8" s="23"/>
    </row>
    <row r="9" spans="1:9" s="19" customFormat="1" ht="23.25" customHeight="1">
      <c r="A9" s="254"/>
      <c r="B9" s="31" t="s">
        <v>80</v>
      </c>
      <c r="C9" s="168"/>
      <c r="D9" s="17">
        <v>0</v>
      </c>
      <c r="E9" s="17">
        <v>0</v>
      </c>
      <c r="F9" s="17">
        <f>D9-E9</f>
        <v>0</v>
      </c>
      <c r="G9" s="24"/>
      <c r="I9" s="32"/>
    </row>
    <row r="10" spans="1:9" s="19" customFormat="1" ht="13.5" customHeight="1">
      <c r="A10" s="164"/>
      <c r="B10" s="163"/>
      <c r="C10" s="166" t="s">
        <v>150</v>
      </c>
      <c r="D10" s="123"/>
      <c r="E10" s="123"/>
      <c r="F10" s="123"/>
      <c r="G10" s="39"/>
      <c r="I10" s="32"/>
    </row>
    <row r="11" spans="1:9" s="19" customFormat="1" ht="23.25" customHeight="1">
      <c r="A11" s="164"/>
      <c r="B11" s="163"/>
      <c r="C11" s="168" t="s">
        <v>151</v>
      </c>
      <c r="D11" s="123">
        <v>0</v>
      </c>
      <c r="E11" s="123">
        <v>0</v>
      </c>
      <c r="F11" s="123">
        <v>0</v>
      </c>
      <c r="G11" s="39"/>
      <c r="I11" s="32"/>
    </row>
    <row r="12" spans="1:7" s="6" customFormat="1" ht="13.5" customHeight="1">
      <c r="A12" s="15"/>
      <c r="B12" s="20" t="s">
        <v>41</v>
      </c>
      <c r="C12" s="14"/>
      <c r="D12" s="15"/>
      <c r="E12" s="15"/>
      <c r="F12" s="15"/>
      <c r="G12" s="15"/>
    </row>
    <row r="13" spans="1:9" s="19" customFormat="1" ht="27" customHeight="1">
      <c r="A13" s="36"/>
      <c r="B13" s="197" t="s">
        <v>8</v>
      </c>
      <c r="C13" s="35"/>
      <c r="D13" s="24">
        <f>D15+D17</f>
        <v>0</v>
      </c>
      <c r="E13" s="24">
        <v>0</v>
      </c>
      <c r="F13" s="24">
        <f>D13-E13</f>
        <v>0</v>
      </c>
      <c r="G13" s="24"/>
      <c r="I13" s="32"/>
    </row>
    <row r="14" spans="1:9" s="19" customFormat="1" ht="13.5" customHeight="1">
      <c r="A14" s="36"/>
      <c r="B14" s="37"/>
      <c r="C14" s="38">
        <v>5221</v>
      </c>
      <c r="D14" s="39"/>
      <c r="E14" s="39"/>
      <c r="F14" s="39"/>
      <c r="G14" s="39"/>
      <c r="I14" s="32"/>
    </row>
    <row r="15" spans="1:9" s="19" customFormat="1" ht="27" customHeight="1">
      <c r="A15" s="36"/>
      <c r="B15" s="37"/>
      <c r="C15" s="35" t="s">
        <v>152</v>
      </c>
      <c r="D15" s="24">
        <v>0</v>
      </c>
      <c r="E15" s="24">
        <v>0</v>
      </c>
      <c r="F15" s="24">
        <f aca="true" t="shared" si="1" ref="F15:F74">D15-E15</f>
        <v>0</v>
      </c>
      <c r="G15" s="24"/>
      <c r="I15" s="32"/>
    </row>
    <row r="16" spans="1:9" s="19" customFormat="1" ht="13.5" customHeight="1">
      <c r="A16" s="36"/>
      <c r="B16" s="37"/>
      <c r="C16" s="40">
        <v>5222</v>
      </c>
      <c r="D16" s="41"/>
      <c r="E16" s="41"/>
      <c r="F16" s="41"/>
      <c r="G16" s="41"/>
      <c r="I16" s="32"/>
    </row>
    <row r="17" spans="1:9" s="19" customFormat="1" ht="27" customHeight="1">
      <c r="A17" s="36"/>
      <c r="B17" s="34"/>
      <c r="C17" s="35" t="s">
        <v>153</v>
      </c>
      <c r="D17" s="24">
        <v>0</v>
      </c>
      <c r="E17" s="24">
        <v>0</v>
      </c>
      <c r="F17" s="24">
        <f t="shared" si="1"/>
        <v>0</v>
      </c>
      <c r="G17" s="24"/>
      <c r="I17" s="32"/>
    </row>
    <row r="18" spans="1:7" s="127" customFormat="1" ht="14.25" customHeight="1">
      <c r="A18" s="29">
        <v>5400</v>
      </c>
      <c r="B18" s="56"/>
      <c r="C18" s="57"/>
      <c r="D18" s="44"/>
      <c r="E18" s="23"/>
      <c r="F18" s="23"/>
      <c r="G18" s="23"/>
    </row>
    <row r="19" spans="1:7" s="19" customFormat="1" ht="25.5" customHeight="1">
      <c r="A19" s="49" t="s">
        <v>81</v>
      </c>
      <c r="B19" s="53"/>
      <c r="C19" s="35"/>
      <c r="D19" s="24">
        <f>D21+D25+D29</f>
        <v>2351385000</v>
      </c>
      <c r="E19" s="24">
        <v>0</v>
      </c>
      <c r="F19" s="24">
        <f t="shared" si="1"/>
        <v>2351385000</v>
      </c>
      <c r="G19" s="24"/>
    </row>
    <row r="20" spans="1:7" s="19" customFormat="1" ht="14.25" customHeight="1">
      <c r="A20" s="36"/>
      <c r="B20" s="29">
        <v>5410</v>
      </c>
      <c r="C20" s="43"/>
      <c r="D20" s="23"/>
      <c r="E20" s="23"/>
      <c r="F20" s="23"/>
      <c r="G20" s="23"/>
    </row>
    <row r="21" spans="1:7" s="19" customFormat="1" ht="25.5" customHeight="1">
      <c r="A21" s="37"/>
      <c r="B21" s="49" t="s">
        <v>82</v>
      </c>
      <c r="C21" s="35"/>
      <c r="D21" s="24">
        <f>D23</f>
        <v>1150000</v>
      </c>
      <c r="E21" s="24">
        <f>E23</f>
        <v>0</v>
      </c>
      <c r="F21" s="24">
        <f t="shared" si="1"/>
        <v>1150000</v>
      </c>
      <c r="G21" s="24"/>
    </row>
    <row r="22" spans="1:7" s="19" customFormat="1" ht="13.5" customHeight="1">
      <c r="A22" s="37"/>
      <c r="B22" s="36"/>
      <c r="C22" s="40">
        <v>5411</v>
      </c>
      <c r="D22" s="23"/>
      <c r="E22" s="23"/>
      <c r="F22" s="23"/>
      <c r="G22" s="23"/>
    </row>
    <row r="23" spans="1:7" s="19" customFormat="1" ht="25.5" customHeight="1">
      <c r="A23" s="37"/>
      <c r="B23" s="34"/>
      <c r="C23" s="35" t="s">
        <v>83</v>
      </c>
      <c r="D23" s="47">
        <v>1150000</v>
      </c>
      <c r="E23" s="24">
        <v>0</v>
      </c>
      <c r="F23" s="24">
        <f t="shared" si="1"/>
        <v>1150000</v>
      </c>
      <c r="G23" s="24"/>
    </row>
    <row r="24" spans="1:7" s="232" customFormat="1" ht="12.75" customHeight="1">
      <c r="A24" s="34"/>
      <c r="B24" s="173">
        <v>5420</v>
      </c>
      <c r="C24" s="58"/>
      <c r="D24" s="231"/>
      <c r="E24" s="104"/>
      <c r="F24" s="104"/>
      <c r="G24" s="104"/>
    </row>
    <row r="25" spans="1:7" s="19" customFormat="1" ht="25.5" customHeight="1">
      <c r="A25" s="37"/>
      <c r="B25" s="162" t="s">
        <v>84</v>
      </c>
      <c r="C25" s="35"/>
      <c r="D25" s="24">
        <f>D27</f>
        <v>1500000</v>
      </c>
      <c r="E25" s="24">
        <f>E27</f>
        <v>0</v>
      </c>
      <c r="F25" s="24">
        <f t="shared" si="1"/>
        <v>1500000</v>
      </c>
      <c r="G25" s="24"/>
    </row>
    <row r="26" spans="1:7" s="19" customFormat="1" ht="14.25" customHeight="1">
      <c r="A26" s="37"/>
      <c r="B26" s="36"/>
      <c r="C26" s="40">
        <v>5421</v>
      </c>
      <c r="D26" s="23"/>
      <c r="E26" s="23"/>
      <c r="F26" s="23"/>
      <c r="G26" s="23"/>
    </row>
    <row r="27" spans="1:7" s="19" customFormat="1" ht="25.5" customHeight="1">
      <c r="A27" s="34"/>
      <c r="B27" s="33"/>
      <c r="C27" s="35" t="s">
        <v>85</v>
      </c>
      <c r="D27" s="47">
        <v>1500000</v>
      </c>
      <c r="E27" s="24">
        <v>0</v>
      </c>
      <c r="F27" s="24">
        <f t="shared" si="1"/>
        <v>1500000</v>
      </c>
      <c r="G27" s="24"/>
    </row>
    <row r="28" spans="1:7" s="19" customFormat="1" ht="12.75" customHeight="1">
      <c r="A28" s="37"/>
      <c r="B28" s="29">
        <v>5430</v>
      </c>
      <c r="C28" s="40"/>
      <c r="D28" s="48"/>
      <c r="E28" s="41"/>
      <c r="F28" s="41"/>
      <c r="G28" s="41"/>
    </row>
    <row r="29" spans="1:7" s="19" customFormat="1" ht="25.5" customHeight="1">
      <c r="A29" s="37"/>
      <c r="B29" s="195" t="s">
        <v>154</v>
      </c>
      <c r="C29" s="35"/>
      <c r="D29" s="24">
        <f>D31+D33+D35</f>
        <v>2348735000</v>
      </c>
      <c r="E29" s="24">
        <f>E31+E33+E35</f>
        <v>0</v>
      </c>
      <c r="F29" s="24">
        <f aca="true" t="shared" si="2" ref="F29">D29-E29</f>
        <v>2348735000</v>
      </c>
      <c r="G29" s="24"/>
    </row>
    <row r="30" spans="1:7" s="19" customFormat="1" ht="14.25" customHeight="1">
      <c r="A30" s="37"/>
      <c r="B30" s="36"/>
      <c r="C30" s="40">
        <v>5431</v>
      </c>
      <c r="D30" s="23"/>
      <c r="E30" s="23"/>
      <c r="F30" s="23"/>
      <c r="G30" s="23"/>
    </row>
    <row r="31" spans="1:7" s="19" customFormat="1" ht="25.5" customHeight="1">
      <c r="A31" s="37"/>
      <c r="B31" s="36"/>
      <c r="C31" s="35" t="s">
        <v>155</v>
      </c>
      <c r="D31" s="47">
        <v>1441967000</v>
      </c>
      <c r="E31" s="24">
        <v>0</v>
      </c>
      <c r="F31" s="24">
        <f aca="true" t="shared" si="3" ref="F31">D31-E31</f>
        <v>1441967000</v>
      </c>
      <c r="G31" s="24"/>
    </row>
    <row r="32" spans="1:7" s="19" customFormat="1" ht="14.25" customHeight="1">
      <c r="A32" s="37"/>
      <c r="B32" s="36"/>
      <c r="C32" s="40">
        <v>5432</v>
      </c>
      <c r="D32" s="23"/>
      <c r="E32" s="23"/>
      <c r="F32" s="23"/>
      <c r="G32" s="23"/>
    </row>
    <row r="33" spans="1:7" s="19" customFormat="1" ht="25.5" customHeight="1">
      <c r="A33" s="37"/>
      <c r="B33" s="36"/>
      <c r="C33" s="35" t="s">
        <v>156</v>
      </c>
      <c r="D33" s="47">
        <v>136000000</v>
      </c>
      <c r="E33" s="24">
        <v>0</v>
      </c>
      <c r="F33" s="24">
        <f aca="true" t="shared" si="4" ref="F33">D33-E33</f>
        <v>136000000</v>
      </c>
      <c r="G33" s="24"/>
    </row>
    <row r="34" spans="1:7" s="19" customFormat="1" ht="14.25" customHeight="1">
      <c r="A34" s="37"/>
      <c r="B34" s="36"/>
      <c r="C34" s="38">
        <v>5439</v>
      </c>
      <c r="D34" s="51"/>
      <c r="E34" s="39"/>
      <c r="F34" s="39"/>
      <c r="G34" s="39"/>
    </row>
    <row r="35" spans="1:7" s="19" customFormat="1" ht="25.5" customHeight="1">
      <c r="A35" s="34"/>
      <c r="B35" s="34"/>
      <c r="C35" s="52" t="s">
        <v>174</v>
      </c>
      <c r="D35" s="47">
        <v>770768000</v>
      </c>
      <c r="E35" s="24">
        <v>0</v>
      </c>
      <c r="F35" s="24">
        <f t="shared" si="1"/>
        <v>770768000</v>
      </c>
      <c r="G35" s="28"/>
    </row>
    <row r="36" spans="1:7" s="19" customFormat="1" ht="13.5" customHeight="1">
      <c r="A36" s="46">
        <v>1200</v>
      </c>
      <c r="B36" s="56"/>
      <c r="C36" s="61"/>
      <c r="D36" s="44"/>
      <c r="E36" s="23"/>
      <c r="F36" s="23"/>
      <c r="G36" s="30"/>
    </row>
    <row r="37" spans="1:7" s="19" customFormat="1" ht="25.5" customHeight="1">
      <c r="A37" s="49" t="s">
        <v>86</v>
      </c>
      <c r="B37" s="53"/>
      <c r="C37" s="35"/>
      <c r="D37" s="24">
        <f>D39+D47</f>
        <v>0</v>
      </c>
      <c r="E37" s="24">
        <f>E47+E39</f>
        <v>0</v>
      </c>
      <c r="F37" s="24">
        <f t="shared" si="1"/>
        <v>0</v>
      </c>
      <c r="G37" s="24"/>
    </row>
    <row r="38" spans="1:7" s="19" customFormat="1" ht="10.5" customHeight="1">
      <c r="A38" s="36"/>
      <c r="B38" s="42">
        <v>1240</v>
      </c>
      <c r="C38" s="43"/>
      <c r="D38" s="23"/>
      <c r="E38" s="23"/>
      <c r="F38" s="23"/>
      <c r="G38" s="62"/>
    </row>
    <row r="39" spans="1:7" s="19" customFormat="1" ht="25.5" customHeight="1">
      <c r="A39" s="36"/>
      <c r="B39" s="49" t="s">
        <v>87</v>
      </c>
      <c r="C39" s="35"/>
      <c r="D39" s="47">
        <f>D41+D43+D45</f>
        <v>0</v>
      </c>
      <c r="E39" s="47">
        <f>E41+E43+E45</f>
        <v>0</v>
      </c>
      <c r="F39" s="24">
        <f t="shared" si="1"/>
        <v>0</v>
      </c>
      <c r="G39" s="24"/>
    </row>
    <row r="40" spans="1:7" s="63" customFormat="1" ht="12.75" customHeight="1">
      <c r="A40" s="36"/>
      <c r="B40" s="36"/>
      <c r="C40" s="40">
        <v>1242</v>
      </c>
      <c r="D40" s="41"/>
      <c r="E40" s="41"/>
      <c r="F40" s="41"/>
      <c r="G40" s="41"/>
    </row>
    <row r="41" spans="1:7" s="19" customFormat="1" ht="25.5" customHeight="1">
      <c r="A41" s="36"/>
      <c r="B41" s="36"/>
      <c r="C41" s="35" t="s">
        <v>88</v>
      </c>
      <c r="D41" s="24">
        <v>0</v>
      </c>
      <c r="E41" s="24">
        <v>0</v>
      </c>
      <c r="F41" s="24">
        <f t="shared" si="1"/>
        <v>0</v>
      </c>
      <c r="G41" s="24"/>
    </row>
    <row r="42" spans="1:7" s="63" customFormat="1" ht="10.5" customHeight="1">
      <c r="A42" s="36"/>
      <c r="B42" s="36"/>
      <c r="C42" s="40">
        <v>1121</v>
      </c>
      <c r="D42" s="41"/>
      <c r="E42" s="41"/>
      <c r="F42" s="41"/>
      <c r="G42" s="41"/>
    </row>
    <row r="43" spans="1:7" s="19" customFormat="1" ht="25.5" customHeight="1">
      <c r="A43" s="36"/>
      <c r="B43" s="36"/>
      <c r="C43" s="35" t="s">
        <v>170</v>
      </c>
      <c r="D43" s="24">
        <v>0</v>
      </c>
      <c r="E43" s="24">
        <v>0</v>
      </c>
      <c r="F43" s="24">
        <f aca="true" t="shared" si="5" ref="F43">D43-E43</f>
        <v>0</v>
      </c>
      <c r="G43" s="24"/>
    </row>
    <row r="44" spans="1:7" s="63" customFormat="1" ht="10.5" customHeight="1">
      <c r="A44" s="36"/>
      <c r="B44" s="36"/>
      <c r="C44" s="40">
        <v>1244</v>
      </c>
      <c r="D44" s="41"/>
      <c r="E44" s="41"/>
      <c r="F44" s="41"/>
      <c r="G44" s="41"/>
    </row>
    <row r="45" spans="1:7" s="19" customFormat="1" ht="25.5" customHeight="1">
      <c r="A45" s="33"/>
      <c r="B45" s="33"/>
      <c r="C45" s="35" t="s">
        <v>233</v>
      </c>
      <c r="D45" s="24">
        <v>0</v>
      </c>
      <c r="E45" s="24">
        <v>0</v>
      </c>
      <c r="F45" s="24">
        <f aca="true" t="shared" si="6" ref="F45">D45-E45</f>
        <v>0</v>
      </c>
      <c r="G45" s="24"/>
    </row>
    <row r="46" spans="1:7" s="19" customFormat="1" ht="10.5" customHeight="1">
      <c r="A46" s="36"/>
      <c r="B46" s="42">
        <v>1260</v>
      </c>
      <c r="C46" s="43"/>
      <c r="D46" s="23"/>
      <c r="E46" s="23"/>
      <c r="F46" s="23"/>
      <c r="G46" s="62"/>
    </row>
    <row r="47" spans="1:7" s="19" customFormat="1" ht="25.5" customHeight="1">
      <c r="A47" s="36"/>
      <c r="B47" s="199" t="s">
        <v>157</v>
      </c>
      <c r="C47" s="35"/>
      <c r="D47" s="47">
        <f>D49+D51</f>
        <v>0</v>
      </c>
      <c r="E47" s="47">
        <f>E51+E49</f>
        <v>0</v>
      </c>
      <c r="F47" s="24">
        <f aca="true" t="shared" si="7" ref="F47">D47-E47</f>
        <v>0</v>
      </c>
      <c r="G47" s="24"/>
    </row>
    <row r="48" spans="1:7" s="63" customFormat="1" ht="12.75" customHeight="1">
      <c r="A48" s="33"/>
      <c r="B48" s="33"/>
      <c r="C48" s="58">
        <v>1263</v>
      </c>
      <c r="D48" s="104"/>
      <c r="E48" s="104"/>
      <c r="F48" s="104"/>
      <c r="G48" s="104"/>
    </row>
    <row r="49" spans="1:7" s="19" customFormat="1" ht="25.5" customHeight="1">
      <c r="A49" s="36"/>
      <c r="B49" s="36"/>
      <c r="C49" s="52" t="s">
        <v>158</v>
      </c>
      <c r="D49" s="24">
        <v>0</v>
      </c>
      <c r="E49" s="24">
        <v>0</v>
      </c>
      <c r="F49" s="24">
        <f aca="true" t="shared" si="8" ref="F49">D49-E49</f>
        <v>0</v>
      </c>
      <c r="G49" s="24"/>
    </row>
    <row r="50" spans="1:7" s="63" customFormat="1" ht="10.5" customHeight="1">
      <c r="A50" s="36"/>
      <c r="B50" s="36"/>
      <c r="C50" s="40">
        <v>1266</v>
      </c>
      <c r="D50" s="41"/>
      <c r="E50" s="41"/>
      <c r="F50" s="41"/>
      <c r="G50" s="41"/>
    </row>
    <row r="51" spans="1:7" s="19" customFormat="1" ht="25.5" customHeight="1">
      <c r="A51" s="36"/>
      <c r="B51" s="36"/>
      <c r="C51" s="116" t="s">
        <v>159</v>
      </c>
      <c r="D51" s="39">
        <v>0</v>
      </c>
      <c r="E51" s="39">
        <v>0</v>
      </c>
      <c r="F51" s="39">
        <f aca="true" t="shared" si="9" ref="F51">D51-E51</f>
        <v>0</v>
      </c>
      <c r="G51" s="39"/>
    </row>
    <row r="52" spans="1:7" s="19" customFormat="1" ht="12.75" customHeight="1">
      <c r="A52" s="42">
        <v>1300</v>
      </c>
      <c r="B52" s="64"/>
      <c r="C52" s="169"/>
      <c r="D52" s="44"/>
      <c r="E52" s="23"/>
      <c r="F52" s="23"/>
      <c r="G52" s="23"/>
    </row>
    <row r="53" spans="1:7" s="19" customFormat="1" ht="25.5" customHeight="1">
      <c r="A53" s="199" t="s">
        <v>160</v>
      </c>
      <c r="B53" s="196"/>
      <c r="C53" s="45"/>
      <c r="D53" s="24">
        <f>D55</f>
        <v>312386000</v>
      </c>
      <c r="E53" s="24">
        <f>E55</f>
        <v>0</v>
      </c>
      <c r="F53" s="24">
        <f aca="true" t="shared" si="10" ref="F53">D53-E53</f>
        <v>312386000</v>
      </c>
      <c r="G53" s="24"/>
    </row>
    <row r="54" spans="1:7" s="19" customFormat="1" ht="12.75" customHeight="1">
      <c r="A54" s="37"/>
      <c r="B54" s="66">
        <v>1310</v>
      </c>
      <c r="C54" s="43"/>
      <c r="D54" s="44"/>
      <c r="E54" s="23"/>
      <c r="F54" s="23"/>
      <c r="G54" s="23"/>
    </row>
    <row r="55" spans="1:7" s="19" customFormat="1" ht="25.5" customHeight="1">
      <c r="A55" s="37"/>
      <c r="B55" s="251" t="s">
        <v>161</v>
      </c>
      <c r="C55" s="45"/>
      <c r="D55" s="24">
        <f>D57</f>
        <v>312386000</v>
      </c>
      <c r="E55" s="24">
        <f>E57</f>
        <v>0</v>
      </c>
      <c r="F55" s="24">
        <f aca="true" t="shared" si="11" ref="F55">D55-E55</f>
        <v>312386000</v>
      </c>
      <c r="G55" s="24"/>
    </row>
    <row r="56" spans="1:7" s="19" customFormat="1" ht="13.5" customHeight="1">
      <c r="A56" s="37"/>
      <c r="B56" s="251"/>
      <c r="C56" s="46">
        <v>1311</v>
      </c>
      <c r="D56" s="23"/>
      <c r="E56" s="23"/>
      <c r="F56" s="23"/>
      <c r="G56" s="23"/>
    </row>
    <row r="57" spans="1:7" s="19" customFormat="1" ht="25.5" customHeight="1">
      <c r="A57" s="34"/>
      <c r="B57" s="252"/>
      <c r="C57" s="35" t="s">
        <v>162</v>
      </c>
      <c r="D57" s="47">
        <v>312386000</v>
      </c>
      <c r="E57" s="24">
        <v>0</v>
      </c>
      <c r="F57" s="24">
        <f aca="true" t="shared" si="12" ref="F57">D57-E57</f>
        <v>312386000</v>
      </c>
      <c r="G57" s="24"/>
    </row>
    <row r="58" spans="1:7" s="19" customFormat="1" ht="12.75" customHeight="1">
      <c r="A58" s="42">
        <v>2200</v>
      </c>
      <c r="B58" s="64"/>
      <c r="C58" s="169"/>
      <c r="D58" s="44"/>
      <c r="E58" s="23"/>
      <c r="F58" s="23"/>
      <c r="G58" s="23"/>
    </row>
    <row r="59" spans="1:7" s="19" customFormat="1" ht="25.5" customHeight="1">
      <c r="A59" s="49" t="s">
        <v>89</v>
      </c>
      <c r="B59" s="53"/>
      <c r="C59" s="45"/>
      <c r="D59" s="24">
        <f>D61+D65</f>
        <v>5865000000</v>
      </c>
      <c r="E59" s="24">
        <f>E69+E67</f>
        <v>0</v>
      </c>
      <c r="F59" s="24">
        <f t="shared" si="1"/>
        <v>5865000000</v>
      </c>
      <c r="G59" s="24"/>
    </row>
    <row r="60" spans="1:7" s="19" customFormat="1" ht="12.75" customHeight="1">
      <c r="A60" s="37"/>
      <c r="B60" s="66">
        <v>2210</v>
      </c>
      <c r="C60" s="43"/>
      <c r="D60" s="44"/>
      <c r="E60" s="23"/>
      <c r="F60" s="23"/>
      <c r="G60" s="23"/>
    </row>
    <row r="61" spans="1:7" s="19" customFormat="1" ht="25.5" customHeight="1">
      <c r="A61" s="37"/>
      <c r="B61" s="251" t="s">
        <v>255</v>
      </c>
      <c r="C61" s="45"/>
      <c r="D61" s="24">
        <f>D63</f>
        <v>4000000000</v>
      </c>
      <c r="E61" s="24">
        <f>E63</f>
        <v>0</v>
      </c>
      <c r="F61" s="24">
        <f aca="true" t="shared" si="13" ref="F61">D61-E61</f>
        <v>4000000000</v>
      </c>
      <c r="G61" s="24"/>
    </row>
    <row r="62" spans="1:7" s="19" customFormat="1" ht="13.5" customHeight="1">
      <c r="A62" s="37"/>
      <c r="B62" s="251"/>
      <c r="C62" s="46">
        <v>2211</v>
      </c>
      <c r="D62" s="23"/>
      <c r="E62" s="23"/>
      <c r="F62" s="23"/>
      <c r="G62" s="23"/>
    </row>
    <row r="63" spans="1:7" s="19" customFormat="1" ht="25.5" customHeight="1">
      <c r="A63" s="37"/>
      <c r="B63" s="251"/>
      <c r="C63" s="35" t="s">
        <v>256</v>
      </c>
      <c r="D63" s="47">
        <v>4000000000</v>
      </c>
      <c r="E63" s="24">
        <v>0</v>
      </c>
      <c r="F63" s="24">
        <f aca="true" t="shared" si="14" ref="F63">D63-E63</f>
        <v>4000000000</v>
      </c>
      <c r="G63" s="24"/>
    </row>
    <row r="64" spans="1:7" s="19" customFormat="1" ht="12.75" customHeight="1">
      <c r="A64" s="37"/>
      <c r="B64" s="42">
        <v>2220</v>
      </c>
      <c r="C64" s="43"/>
      <c r="D64" s="44"/>
      <c r="E64" s="23"/>
      <c r="F64" s="23"/>
      <c r="G64" s="23"/>
    </row>
    <row r="65" spans="1:7" s="19" customFormat="1" ht="25.5" customHeight="1">
      <c r="A65" s="37"/>
      <c r="B65" s="251" t="s">
        <v>90</v>
      </c>
      <c r="C65" s="45"/>
      <c r="D65" s="24">
        <f>D69+D67</f>
        <v>1865000000</v>
      </c>
      <c r="E65" s="24">
        <f>E69</f>
        <v>0</v>
      </c>
      <c r="F65" s="24">
        <f t="shared" si="1"/>
        <v>1865000000</v>
      </c>
      <c r="G65" s="24"/>
    </row>
    <row r="66" spans="1:7" s="19" customFormat="1" ht="13.5" customHeight="1">
      <c r="A66" s="37"/>
      <c r="B66" s="251"/>
      <c r="C66" s="46">
        <v>2221</v>
      </c>
      <c r="D66" s="23"/>
      <c r="E66" s="23"/>
      <c r="F66" s="23"/>
      <c r="G66" s="23"/>
    </row>
    <row r="67" spans="1:7" s="19" customFormat="1" ht="25.5" customHeight="1">
      <c r="A67" s="37"/>
      <c r="B67" s="251"/>
      <c r="C67" s="35" t="s">
        <v>68</v>
      </c>
      <c r="D67" s="47">
        <v>165000000</v>
      </c>
      <c r="E67" s="24">
        <v>0</v>
      </c>
      <c r="F67" s="24">
        <f aca="true" t="shared" si="15" ref="F67">D67-E67</f>
        <v>165000000</v>
      </c>
      <c r="G67" s="24"/>
    </row>
    <row r="68" spans="1:7" s="19" customFormat="1" ht="13.5" customHeight="1">
      <c r="A68" s="37"/>
      <c r="B68" s="251"/>
      <c r="C68" s="46">
        <v>2222</v>
      </c>
      <c r="D68" s="23"/>
      <c r="E68" s="23"/>
      <c r="F68" s="23"/>
      <c r="G68" s="23"/>
    </row>
    <row r="69" spans="1:7" s="19" customFormat="1" ht="25.5" customHeight="1">
      <c r="A69" s="34"/>
      <c r="B69" s="252"/>
      <c r="C69" s="52" t="s">
        <v>234</v>
      </c>
      <c r="D69" s="47">
        <v>1700000000</v>
      </c>
      <c r="E69" s="24">
        <v>0</v>
      </c>
      <c r="F69" s="24">
        <f t="shared" si="1"/>
        <v>1700000000</v>
      </c>
      <c r="G69" s="24"/>
    </row>
    <row r="70" spans="1:7" s="19" customFormat="1" ht="25.5" customHeight="1">
      <c r="A70" s="64" t="s">
        <v>91</v>
      </c>
      <c r="B70" s="67"/>
      <c r="C70" s="68"/>
      <c r="D70" s="69">
        <f>D72</f>
        <v>1496885000</v>
      </c>
      <c r="E70" s="69">
        <f>E72</f>
        <v>0</v>
      </c>
      <c r="F70" s="59">
        <f t="shared" si="1"/>
        <v>1496885000</v>
      </c>
      <c r="G70" s="69"/>
    </row>
    <row r="71" spans="1:7" s="127" customFormat="1" ht="14.25" customHeight="1">
      <c r="A71" s="33"/>
      <c r="B71" s="225">
        <v>1100</v>
      </c>
      <c r="C71" s="68"/>
      <c r="D71" s="69"/>
      <c r="E71" s="69"/>
      <c r="F71" s="59"/>
      <c r="G71" s="69"/>
    </row>
    <row r="72" spans="1:7" s="19" customFormat="1" ht="25.5" customHeight="1">
      <c r="A72" s="36"/>
      <c r="B72" s="251" t="s">
        <v>92</v>
      </c>
      <c r="C72" s="72"/>
      <c r="D72" s="24">
        <f>D74</f>
        <v>1496885000</v>
      </c>
      <c r="E72" s="24">
        <f>E74</f>
        <v>0</v>
      </c>
      <c r="F72" s="24">
        <f t="shared" si="1"/>
        <v>1496885000</v>
      </c>
      <c r="G72" s="24"/>
    </row>
    <row r="73" spans="1:7" s="19" customFormat="1" ht="15.75" customHeight="1">
      <c r="A73" s="36"/>
      <c r="B73" s="251"/>
      <c r="C73" s="40">
        <v>1100</v>
      </c>
      <c r="D73" s="23"/>
      <c r="E73" s="23"/>
      <c r="F73" s="23"/>
      <c r="G73" s="23"/>
    </row>
    <row r="74" spans="1:7" s="19" customFormat="1" ht="25.5" customHeight="1">
      <c r="A74" s="36"/>
      <c r="B74" s="33"/>
      <c r="C74" s="35" t="s">
        <v>92</v>
      </c>
      <c r="D74" s="24">
        <v>1496885000</v>
      </c>
      <c r="E74" s="24">
        <v>0</v>
      </c>
      <c r="F74" s="24">
        <f t="shared" si="1"/>
        <v>1496885000</v>
      </c>
      <c r="G74" s="24"/>
    </row>
    <row r="75" spans="1:7" s="19" customFormat="1" ht="25.5" customHeight="1">
      <c r="A75" s="250" t="s">
        <v>93</v>
      </c>
      <c r="B75" s="250"/>
      <c r="C75" s="250"/>
      <c r="D75" s="73">
        <f>D7+D19+D37+D53+D59+D70</f>
        <v>10025656000</v>
      </c>
      <c r="E75" s="73">
        <f>E7+E19+E37+E53+E59+E70</f>
        <v>0</v>
      </c>
      <c r="F75" s="73">
        <f>D75-E75</f>
        <v>10025656000</v>
      </c>
      <c r="G75" s="74"/>
    </row>
  </sheetData>
  <mergeCells count="13">
    <mergeCell ref="A7:A9"/>
    <mergeCell ref="A1:G1"/>
    <mergeCell ref="A2:G2"/>
    <mergeCell ref="A3:G3"/>
    <mergeCell ref="A4:C4"/>
    <mergeCell ref="D4:D5"/>
    <mergeCell ref="G4:G5"/>
    <mergeCell ref="E4:E5"/>
    <mergeCell ref="A75:C75"/>
    <mergeCell ref="B65:B69"/>
    <mergeCell ref="B72:B73"/>
    <mergeCell ref="B55:B57"/>
    <mergeCell ref="B61:B63"/>
  </mergeCells>
  <printOptions horizontalCentered="1"/>
  <pageMargins left="0.5905511811023623" right="0.5511811023622047" top="0.7480314960629921" bottom="0.35433070866141736" header="0.4724409448818898" footer="0.15748031496062992"/>
  <pageSetup horizontalDpi="600" verticalDpi="600" orientation="landscape" paperSize="9" r:id="rId2"/>
  <headerFooter alignWithMargins="0">
    <oddHeader>&amp;L&amp;"굴림체,보통"&amp;8&lt;별지 제2호 서식&gt;</oddHeader>
    <oddFooter>&amp;C- &amp;P+2 -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CM10"/>
  <sheetViews>
    <sheetView workbookViewId="0" topLeftCell="A1">
      <selection activeCell="H14" sqref="H14"/>
    </sheetView>
  </sheetViews>
  <sheetFormatPr defaultColWidth="9.00390625" defaultRowHeight="14.25"/>
  <cols>
    <col min="1" max="16384" width="9.00390625" style="76" customWidth="1"/>
  </cols>
  <sheetData>
    <row r="9" ht="49.5" customHeight="1"/>
    <row r="10" spans="1:91" ht="51" customHeight="1">
      <c r="A10" s="249" t="s">
        <v>163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</row>
  </sheetData>
  <mergeCells count="1">
    <mergeCell ref="A10:M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D111" sqref="D111"/>
    </sheetView>
  </sheetViews>
  <sheetFormatPr defaultColWidth="9.00390625" defaultRowHeight="14.25"/>
  <cols>
    <col min="1" max="2" width="13.625" style="75" customWidth="1"/>
    <col min="3" max="3" width="13.625" style="9" customWidth="1"/>
    <col min="4" max="5" width="16.125" style="9" customWidth="1"/>
    <col min="6" max="6" width="18.00390625" style="9" customWidth="1"/>
    <col min="7" max="7" width="33.25390625" style="9" customWidth="1"/>
    <col min="8" max="16384" width="9.00390625" style="9" customWidth="1"/>
  </cols>
  <sheetData>
    <row r="1" spans="1:7" ht="34.5" customHeight="1">
      <c r="A1" s="255" t="s">
        <v>263</v>
      </c>
      <c r="B1" s="256"/>
      <c r="C1" s="256"/>
      <c r="D1" s="256"/>
      <c r="E1" s="256"/>
      <c r="F1" s="256"/>
      <c r="G1" s="256"/>
    </row>
    <row r="2" spans="1:7" ht="24.75" customHeight="1">
      <c r="A2" s="257" t="s">
        <v>242</v>
      </c>
      <c r="B2" s="257"/>
      <c r="C2" s="257"/>
      <c r="D2" s="257"/>
      <c r="E2" s="257"/>
      <c r="F2" s="257"/>
      <c r="G2" s="257"/>
    </row>
    <row r="3" spans="1:7" s="78" customFormat="1" ht="39.75" customHeight="1">
      <c r="A3" s="258" t="s">
        <v>62</v>
      </c>
      <c r="B3" s="259"/>
      <c r="C3" s="259"/>
      <c r="D3" s="259"/>
      <c r="E3" s="259"/>
      <c r="F3" s="259"/>
      <c r="G3" s="260"/>
    </row>
    <row r="4" spans="1:7" s="79" customFormat="1" ht="18" customHeight="1">
      <c r="A4" s="274" t="s">
        <v>4</v>
      </c>
      <c r="B4" s="275"/>
      <c r="C4" s="276"/>
      <c r="D4" s="262" t="s">
        <v>231</v>
      </c>
      <c r="E4" s="262" t="s">
        <v>232</v>
      </c>
      <c r="F4" s="11" t="s">
        <v>60</v>
      </c>
      <c r="G4" s="261" t="s">
        <v>0</v>
      </c>
    </row>
    <row r="5" spans="1:7" s="79" customFormat="1" ht="21" customHeight="1">
      <c r="A5" s="12" t="s">
        <v>5</v>
      </c>
      <c r="B5" s="12" t="s">
        <v>1</v>
      </c>
      <c r="C5" s="12" t="s">
        <v>2</v>
      </c>
      <c r="D5" s="261"/>
      <c r="E5" s="261"/>
      <c r="F5" s="13" t="s">
        <v>59</v>
      </c>
      <c r="G5" s="261"/>
    </row>
    <row r="6" spans="1:7" s="80" customFormat="1" ht="12">
      <c r="A6" s="14">
        <v>4100</v>
      </c>
      <c r="B6" s="15"/>
      <c r="C6" s="15"/>
      <c r="D6" s="15"/>
      <c r="E6" s="15"/>
      <c r="F6" s="15"/>
      <c r="G6" s="15"/>
    </row>
    <row r="7" spans="1:7" s="84" customFormat="1" ht="24" customHeight="1">
      <c r="A7" s="198" t="s">
        <v>56</v>
      </c>
      <c r="B7" s="81"/>
      <c r="C7" s="82"/>
      <c r="D7" s="24">
        <f>D9</f>
        <v>0</v>
      </c>
      <c r="E7" s="24">
        <f>E9</f>
        <v>0</v>
      </c>
      <c r="F7" s="24">
        <f>D7-E7</f>
        <v>0</v>
      </c>
      <c r="G7" s="83" t="s">
        <v>58</v>
      </c>
    </row>
    <row r="8" spans="1:7" s="87" customFormat="1" ht="11.25" customHeight="1">
      <c r="A8" s="270"/>
      <c r="B8" s="85">
        <v>4120</v>
      </c>
      <c r="C8" s="43"/>
      <c r="D8" s="23"/>
      <c r="E8" s="23"/>
      <c r="F8" s="23"/>
      <c r="G8" s="26"/>
    </row>
    <row r="9" spans="1:7" s="84" customFormat="1" ht="22.5" customHeight="1">
      <c r="A9" s="270"/>
      <c r="B9" s="265" t="s">
        <v>14</v>
      </c>
      <c r="C9" s="35"/>
      <c r="D9" s="24">
        <f>SUM(D11:D21)</f>
        <v>0</v>
      </c>
      <c r="E9" s="24">
        <v>0</v>
      </c>
      <c r="F9" s="24">
        <f aca="true" t="shared" si="0" ref="F9:F93">D9-E9</f>
        <v>0</v>
      </c>
      <c r="G9" s="25"/>
    </row>
    <row r="10" spans="1:7" s="87" customFormat="1" ht="12.75" customHeight="1">
      <c r="A10" s="270"/>
      <c r="B10" s="265"/>
      <c r="C10" s="40">
        <v>4121</v>
      </c>
      <c r="D10" s="23"/>
      <c r="E10" s="23"/>
      <c r="F10" s="23"/>
      <c r="G10" s="26"/>
    </row>
    <row r="11" spans="1:7" s="84" customFormat="1" ht="22.5" customHeight="1">
      <c r="A11" s="270"/>
      <c r="B11" s="265"/>
      <c r="C11" s="35" t="s">
        <v>15</v>
      </c>
      <c r="D11" s="24">
        <v>0</v>
      </c>
      <c r="E11" s="24">
        <v>0</v>
      </c>
      <c r="F11" s="24">
        <f t="shared" si="0"/>
        <v>0</v>
      </c>
      <c r="G11" s="25"/>
    </row>
    <row r="12" spans="1:7" s="87" customFormat="1" ht="13.5" customHeight="1">
      <c r="A12" s="270"/>
      <c r="B12" s="265"/>
      <c r="C12" s="40">
        <v>4122</v>
      </c>
      <c r="D12" s="23"/>
      <c r="E12" s="23"/>
      <c r="F12" s="23"/>
      <c r="G12" s="26"/>
    </row>
    <row r="13" spans="1:7" s="84" customFormat="1" ht="24.75" customHeight="1">
      <c r="A13" s="270"/>
      <c r="B13" s="265"/>
      <c r="C13" s="35" t="s">
        <v>16</v>
      </c>
      <c r="D13" s="24">
        <v>0</v>
      </c>
      <c r="E13" s="24">
        <v>0</v>
      </c>
      <c r="F13" s="24">
        <f t="shared" si="0"/>
        <v>0</v>
      </c>
      <c r="G13" s="25"/>
    </row>
    <row r="14" spans="1:7" s="87" customFormat="1" ht="12">
      <c r="A14" s="270"/>
      <c r="B14" s="265"/>
      <c r="C14" s="40">
        <v>4123</v>
      </c>
      <c r="D14" s="23"/>
      <c r="E14" s="23"/>
      <c r="F14" s="23"/>
      <c r="G14" s="26"/>
    </row>
    <row r="15" spans="1:7" s="84" customFormat="1" ht="24.75" customHeight="1">
      <c r="A15" s="270"/>
      <c r="B15" s="265"/>
      <c r="C15" s="35" t="s">
        <v>42</v>
      </c>
      <c r="D15" s="24">
        <v>0</v>
      </c>
      <c r="E15" s="24">
        <v>0</v>
      </c>
      <c r="F15" s="24">
        <f t="shared" si="0"/>
        <v>0</v>
      </c>
      <c r="G15" s="25"/>
    </row>
    <row r="16" spans="1:7" s="87" customFormat="1" ht="12">
      <c r="A16" s="270"/>
      <c r="B16" s="265"/>
      <c r="C16" s="40">
        <v>4124</v>
      </c>
      <c r="D16" s="23"/>
      <c r="E16" s="23"/>
      <c r="F16" s="23"/>
      <c r="G16" s="26"/>
    </row>
    <row r="17" spans="1:7" s="84" customFormat="1" ht="24.75" customHeight="1">
      <c r="A17" s="270"/>
      <c r="B17" s="265"/>
      <c r="C17" s="35" t="s">
        <v>43</v>
      </c>
      <c r="D17" s="24">
        <v>0</v>
      </c>
      <c r="E17" s="24">
        <v>0</v>
      </c>
      <c r="F17" s="24">
        <f t="shared" si="0"/>
        <v>0</v>
      </c>
      <c r="G17" s="25"/>
    </row>
    <row r="18" spans="1:7" s="87" customFormat="1" ht="13.5" customHeight="1">
      <c r="A18" s="270"/>
      <c r="B18" s="265"/>
      <c r="C18" s="40">
        <v>4125</v>
      </c>
      <c r="D18" s="23"/>
      <c r="E18" s="23"/>
      <c r="F18" s="23"/>
      <c r="G18" s="26"/>
    </row>
    <row r="19" spans="1:7" s="84" customFormat="1" ht="24.75" customHeight="1">
      <c r="A19" s="270"/>
      <c r="B19" s="265"/>
      <c r="C19" s="35" t="s">
        <v>18</v>
      </c>
      <c r="D19" s="24">
        <v>0</v>
      </c>
      <c r="E19" s="24">
        <v>0</v>
      </c>
      <c r="F19" s="24">
        <f t="shared" si="0"/>
        <v>0</v>
      </c>
      <c r="G19" s="25"/>
    </row>
    <row r="20" spans="1:7" s="87" customFormat="1" ht="11.25" customHeight="1">
      <c r="A20" s="270"/>
      <c r="B20" s="265"/>
      <c r="C20" s="40">
        <v>4127</v>
      </c>
      <c r="D20" s="23"/>
      <c r="E20" s="23"/>
      <c r="F20" s="23"/>
      <c r="G20" s="26"/>
    </row>
    <row r="21" spans="1:7" s="84" customFormat="1" ht="24.75" customHeight="1">
      <c r="A21" s="270"/>
      <c r="B21" s="263"/>
      <c r="C21" s="35" t="s">
        <v>19</v>
      </c>
      <c r="D21" s="24">
        <v>0</v>
      </c>
      <c r="E21" s="24">
        <v>0</v>
      </c>
      <c r="F21" s="24">
        <f t="shared" si="0"/>
        <v>0</v>
      </c>
      <c r="G21" s="94"/>
    </row>
    <row r="22" spans="1:7" s="84" customFormat="1" ht="15" customHeight="1">
      <c r="A22" s="85">
        <v>4200</v>
      </c>
      <c r="B22" s="95"/>
      <c r="C22" s="43"/>
      <c r="D22" s="23"/>
      <c r="E22" s="23"/>
      <c r="F22" s="23"/>
      <c r="G22" s="96"/>
    </row>
    <row r="23" spans="1:7" s="209" customFormat="1" ht="26.45" customHeight="1">
      <c r="A23" s="200" t="s">
        <v>20</v>
      </c>
      <c r="B23" s="192"/>
      <c r="C23" s="45"/>
      <c r="D23" s="24">
        <f>D25+D39+D57</f>
        <v>1267278000</v>
      </c>
      <c r="E23" s="24">
        <f>SUM(E25+E39+E57)</f>
        <v>0</v>
      </c>
      <c r="F23" s="24">
        <f t="shared" si="0"/>
        <v>1267278000</v>
      </c>
      <c r="G23" s="25"/>
    </row>
    <row r="24" spans="1:7" s="87" customFormat="1" ht="12" customHeight="1">
      <c r="A24" s="97"/>
      <c r="B24" s="92">
        <v>4210</v>
      </c>
      <c r="C24" s="98"/>
      <c r="D24" s="39"/>
      <c r="E24" s="39"/>
      <c r="F24" s="39"/>
      <c r="G24" s="86"/>
    </row>
    <row r="25" spans="1:7" s="84" customFormat="1" ht="26.45" customHeight="1">
      <c r="A25" s="97"/>
      <c r="B25" s="97" t="s">
        <v>25</v>
      </c>
      <c r="C25" s="45"/>
      <c r="D25" s="24">
        <f>SUM(D27:D37)</f>
        <v>440400000</v>
      </c>
      <c r="E25" s="24">
        <f>E27+E29+E31+E33+E35+E37</f>
        <v>0</v>
      </c>
      <c r="F25" s="24">
        <f t="shared" si="0"/>
        <v>440400000</v>
      </c>
      <c r="G25" s="25"/>
    </row>
    <row r="26" spans="1:7" s="101" customFormat="1" ht="12">
      <c r="A26" s="99"/>
      <c r="B26" s="100"/>
      <c r="C26" s="46">
        <v>4211</v>
      </c>
      <c r="D26" s="41"/>
      <c r="E26" s="41"/>
      <c r="F26" s="41"/>
      <c r="G26" s="27"/>
    </row>
    <row r="27" spans="1:7" s="84" customFormat="1" ht="27" customHeight="1">
      <c r="A27" s="100"/>
      <c r="B27" s="100"/>
      <c r="C27" s="35" t="s">
        <v>21</v>
      </c>
      <c r="D27" s="24">
        <v>37000000</v>
      </c>
      <c r="E27" s="24">
        <v>0</v>
      </c>
      <c r="F27" s="24">
        <f t="shared" si="0"/>
        <v>37000000</v>
      </c>
      <c r="G27" s="94"/>
    </row>
    <row r="28" spans="1:7" s="101" customFormat="1" ht="12">
      <c r="A28" s="99"/>
      <c r="B28" s="100"/>
      <c r="C28" s="40">
        <v>4212</v>
      </c>
      <c r="D28" s="41"/>
      <c r="E28" s="41"/>
      <c r="F28" s="41"/>
      <c r="G28" s="105"/>
    </row>
    <row r="29" spans="1:7" s="84" customFormat="1" ht="28.5" customHeight="1">
      <c r="A29" s="100"/>
      <c r="B29" s="100"/>
      <c r="C29" s="35" t="s">
        <v>22</v>
      </c>
      <c r="D29" s="24">
        <v>24400000</v>
      </c>
      <c r="E29" s="24">
        <v>0</v>
      </c>
      <c r="F29" s="24">
        <f t="shared" si="0"/>
        <v>24400000</v>
      </c>
      <c r="G29" s="25"/>
    </row>
    <row r="30" spans="1:7" s="101" customFormat="1" ht="12">
      <c r="A30" s="99"/>
      <c r="B30" s="100"/>
      <c r="C30" s="40">
        <v>4215</v>
      </c>
      <c r="D30" s="41"/>
      <c r="E30" s="41"/>
      <c r="F30" s="41"/>
      <c r="G30" s="27"/>
    </row>
    <row r="31" spans="1:7" s="84" customFormat="1" ht="24.75" customHeight="1">
      <c r="A31" s="100"/>
      <c r="B31" s="100"/>
      <c r="C31" s="35" t="s">
        <v>23</v>
      </c>
      <c r="D31" s="24">
        <v>357000000</v>
      </c>
      <c r="E31" s="24">
        <v>0</v>
      </c>
      <c r="F31" s="24">
        <f t="shared" si="0"/>
        <v>357000000</v>
      </c>
      <c r="G31" s="94"/>
    </row>
    <row r="32" spans="1:7" s="101" customFormat="1" ht="12.75" customHeight="1">
      <c r="A32" s="99"/>
      <c r="B32" s="99"/>
      <c r="C32" s="40">
        <v>4216</v>
      </c>
      <c r="D32" s="41"/>
      <c r="E32" s="41"/>
      <c r="F32" s="41"/>
      <c r="G32" s="105"/>
    </row>
    <row r="33" spans="1:7" s="84" customFormat="1" ht="22.5" customHeight="1">
      <c r="A33" s="100"/>
      <c r="B33" s="271"/>
      <c r="C33" s="35" t="s">
        <v>24</v>
      </c>
      <c r="D33" s="24">
        <v>3000000</v>
      </c>
      <c r="E33" s="24">
        <v>0</v>
      </c>
      <c r="F33" s="24">
        <f t="shared" si="0"/>
        <v>3000000</v>
      </c>
      <c r="G33" s="25"/>
    </row>
    <row r="34" spans="1:7" s="101" customFormat="1" ht="14.25" customHeight="1">
      <c r="A34" s="99"/>
      <c r="B34" s="271"/>
      <c r="C34" s="40">
        <v>4217</v>
      </c>
      <c r="D34" s="41"/>
      <c r="E34" s="41"/>
      <c r="F34" s="41"/>
      <c r="G34" s="27"/>
    </row>
    <row r="35" spans="1:7" s="84" customFormat="1" ht="22.5" customHeight="1">
      <c r="A35" s="100"/>
      <c r="B35" s="271"/>
      <c r="C35" s="35" t="s">
        <v>94</v>
      </c>
      <c r="D35" s="24">
        <v>0</v>
      </c>
      <c r="E35" s="24">
        <v>0</v>
      </c>
      <c r="F35" s="24">
        <f aca="true" t="shared" si="1" ref="F35">D35-E35</f>
        <v>0</v>
      </c>
      <c r="G35" s="25"/>
    </row>
    <row r="36" spans="1:7" s="101" customFormat="1" ht="14.25" customHeight="1">
      <c r="A36" s="99"/>
      <c r="B36" s="271"/>
      <c r="C36" s="40">
        <v>4219</v>
      </c>
      <c r="D36" s="41"/>
      <c r="E36" s="41"/>
      <c r="F36" s="41"/>
      <c r="G36" s="27"/>
    </row>
    <row r="37" spans="1:7" s="84" customFormat="1" ht="22.5" customHeight="1">
      <c r="A37" s="100"/>
      <c r="B37" s="272"/>
      <c r="C37" s="35" t="s">
        <v>171</v>
      </c>
      <c r="D37" s="24">
        <v>19000000</v>
      </c>
      <c r="E37" s="24">
        <v>0</v>
      </c>
      <c r="F37" s="24">
        <f t="shared" si="0"/>
        <v>19000000</v>
      </c>
      <c r="G37" s="25"/>
    </row>
    <row r="38" spans="1:7" s="101" customFormat="1" ht="12" customHeight="1">
      <c r="A38" s="99"/>
      <c r="B38" s="106">
        <v>4220</v>
      </c>
      <c r="C38" s="38"/>
      <c r="D38" s="107"/>
      <c r="E38" s="107"/>
      <c r="F38" s="107"/>
      <c r="G38" s="108"/>
    </row>
    <row r="39" spans="1:7" s="84" customFormat="1" ht="22.5" customHeight="1">
      <c r="A39" s="100"/>
      <c r="B39" s="97" t="s">
        <v>46</v>
      </c>
      <c r="C39" s="45"/>
      <c r="D39" s="24">
        <f>SUM(D41:D55)</f>
        <v>777578000</v>
      </c>
      <c r="E39" s="24">
        <f>E41+E43+E45+E47+E49+E51+E53+E55</f>
        <v>0</v>
      </c>
      <c r="F39" s="24">
        <f t="shared" si="0"/>
        <v>777578000</v>
      </c>
      <c r="G39" s="25"/>
    </row>
    <row r="40" spans="1:7" s="101" customFormat="1" ht="12" customHeight="1">
      <c r="A40" s="99"/>
      <c r="B40" s="99"/>
      <c r="C40" s="46">
        <v>4221</v>
      </c>
      <c r="D40" s="41"/>
      <c r="E40" s="41"/>
      <c r="F40" s="41"/>
      <c r="G40" s="27"/>
    </row>
    <row r="41" spans="1:7" s="84" customFormat="1" ht="22.5" customHeight="1">
      <c r="A41" s="100"/>
      <c r="B41" s="100"/>
      <c r="C41" s="35" t="s">
        <v>47</v>
      </c>
      <c r="D41" s="24">
        <v>800000</v>
      </c>
      <c r="E41" s="24">
        <v>0</v>
      </c>
      <c r="F41" s="24">
        <f t="shared" si="0"/>
        <v>800000</v>
      </c>
      <c r="G41" s="25"/>
    </row>
    <row r="42" spans="1:7" s="101" customFormat="1" ht="14.25" customHeight="1">
      <c r="A42" s="99"/>
      <c r="B42" s="99"/>
      <c r="C42" s="40">
        <v>4222</v>
      </c>
      <c r="D42" s="41"/>
      <c r="E42" s="41"/>
      <c r="F42" s="41"/>
      <c r="G42" s="27"/>
    </row>
    <row r="43" spans="1:7" s="84" customFormat="1" ht="22.5" customHeight="1">
      <c r="A43" s="100"/>
      <c r="B43" s="100"/>
      <c r="C43" s="35" t="s">
        <v>27</v>
      </c>
      <c r="D43" s="24">
        <v>0</v>
      </c>
      <c r="E43" s="24">
        <v>0</v>
      </c>
      <c r="F43" s="24">
        <f t="shared" si="0"/>
        <v>0</v>
      </c>
      <c r="G43" s="25"/>
    </row>
    <row r="44" spans="1:7" s="101" customFormat="1" ht="11.25" customHeight="1">
      <c r="A44" s="99"/>
      <c r="B44" s="99"/>
      <c r="C44" s="40">
        <v>4223</v>
      </c>
      <c r="D44" s="41"/>
      <c r="E44" s="41"/>
      <c r="F44" s="41"/>
      <c r="G44" s="27"/>
    </row>
    <row r="45" spans="1:7" s="84" customFormat="1" ht="22.5" customHeight="1">
      <c r="A45" s="100"/>
      <c r="B45" s="100"/>
      <c r="C45" s="35" t="s">
        <v>28</v>
      </c>
      <c r="D45" s="24">
        <v>20000000</v>
      </c>
      <c r="E45" s="24">
        <v>0</v>
      </c>
      <c r="F45" s="24">
        <f t="shared" si="0"/>
        <v>20000000</v>
      </c>
      <c r="G45" s="25"/>
    </row>
    <row r="46" spans="1:7" s="101" customFormat="1" ht="13.5" customHeight="1">
      <c r="A46" s="102"/>
      <c r="B46" s="102"/>
      <c r="C46" s="58">
        <v>4225</v>
      </c>
      <c r="D46" s="104"/>
      <c r="E46" s="104"/>
      <c r="F46" s="104"/>
      <c r="G46" s="109"/>
    </row>
    <row r="47" spans="1:7" s="84" customFormat="1" ht="22.5" customHeight="1">
      <c r="A47" s="100"/>
      <c r="B47" s="100"/>
      <c r="C47" s="35" t="s">
        <v>48</v>
      </c>
      <c r="D47" s="24">
        <v>54000000</v>
      </c>
      <c r="E47" s="24">
        <v>0</v>
      </c>
      <c r="F47" s="24">
        <f t="shared" si="0"/>
        <v>54000000</v>
      </c>
      <c r="G47" s="25"/>
    </row>
    <row r="48" spans="1:7" s="101" customFormat="1" ht="11.25" customHeight="1">
      <c r="A48" s="99"/>
      <c r="B48" s="99"/>
      <c r="C48" s="40">
        <v>4226</v>
      </c>
      <c r="D48" s="41"/>
      <c r="E48" s="41"/>
      <c r="F48" s="41"/>
      <c r="G48" s="27"/>
    </row>
    <row r="49" spans="1:7" s="84" customFormat="1" ht="22.5" customHeight="1">
      <c r="A49" s="100"/>
      <c r="B49" s="100"/>
      <c r="C49" s="35" t="s">
        <v>49</v>
      </c>
      <c r="D49" s="24">
        <v>168000000</v>
      </c>
      <c r="E49" s="24">
        <v>0</v>
      </c>
      <c r="F49" s="24">
        <f t="shared" si="0"/>
        <v>168000000</v>
      </c>
      <c r="G49" s="25"/>
    </row>
    <row r="50" spans="1:7" s="101" customFormat="1" ht="12">
      <c r="A50" s="99"/>
      <c r="B50" s="99"/>
      <c r="C50" s="40">
        <v>4227</v>
      </c>
      <c r="D50" s="41"/>
      <c r="E50" s="41"/>
      <c r="F50" s="41"/>
      <c r="G50" s="27"/>
    </row>
    <row r="51" spans="1:7" s="84" customFormat="1" ht="22.5" customHeight="1">
      <c r="A51" s="100"/>
      <c r="B51" s="100"/>
      <c r="C51" s="35" t="s">
        <v>95</v>
      </c>
      <c r="D51" s="24">
        <v>2000000</v>
      </c>
      <c r="E51" s="24">
        <v>0</v>
      </c>
      <c r="F51" s="24">
        <f t="shared" si="0"/>
        <v>2000000</v>
      </c>
      <c r="G51" s="25"/>
    </row>
    <row r="52" spans="1:7" s="101" customFormat="1" ht="11.25" customHeight="1">
      <c r="A52" s="99"/>
      <c r="B52" s="99"/>
      <c r="C52" s="40">
        <v>4228</v>
      </c>
      <c r="D52" s="41"/>
      <c r="E52" s="41"/>
      <c r="F52" s="41"/>
      <c r="G52" s="27"/>
    </row>
    <row r="53" spans="1:7" s="84" customFormat="1" ht="22.5" customHeight="1">
      <c r="A53" s="100"/>
      <c r="B53" s="100"/>
      <c r="C53" s="35" t="s">
        <v>30</v>
      </c>
      <c r="D53" s="24">
        <v>494778000</v>
      </c>
      <c r="E53" s="24">
        <v>0</v>
      </c>
      <c r="F53" s="24">
        <f t="shared" si="0"/>
        <v>494778000</v>
      </c>
      <c r="G53" s="25"/>
    </row>
    <row r="54" spans="1:7" s="101" customFormat="1" ht="11.25" customHeight="1">
      <c r="A54" s="99"/>
      <c r="B54" s="99"/>
      <c r="C54" s="40">
        <v>4229</v>
      </c>
      <c r="D54" s="41"/>
      <c r="E54" s="41"/>
      <c r="F54" s="41"/>
      <c r="G54" s="27"/>
    </row>
    <row r="55" spans="1:7" s="84" customFormat="1" ht="24.75" customHeight="1">
      <c r="A55" s="100"/>
      <c r="B55" s="103"/>
      <c r="C55" s="35" t="s">
        <v>50</v>
      </c>
      <c r="D55" s="24">
        <v>38000000</v>
      </c>
      <c r="E55" s="24">
        <v>0</v>
      </c>
      <c r="F55" s="24">
        <f t="shared" si="0"/>
        <v>38000000</v>
      </c>
      <c r="G55" s="25"/>
    </row>
    <row r="56" spans="1:7" s="101" customFormat="1" ht="12">
      <c r="A56" s="99"/>
      <c r="B56" s="106">
        <v>4230</v>
      </c>
      <c r="C56" s="38"/>
      <c r="D56" s="107"/>
      <c r="E56" s="107"/>
      <c r="F56" s="107"/>
      <c r="G56" s="108"/>
    </row>
    <row r="57" spans="1:7" s="84" customFormat="1" ht="22.5" customHeight="1">
      <c r="A57" s="100"/>
      <c r="B57" s="263" t="s">
        <v>35</v>
      </c>
      <c r="C57" s="45"/>
      <c r="D57" s="24">
        <f>SUM(D59:D71)</f>
        <v>49300000</v>
      </c>
      <c r="E57" s="24">
        <f>SUM(E59:E71)</f>
        <v>0</v>
      </c>
      <c r="F57" s="24">
        <f t="shared" si="0"/>
        <v>49300000</v>
      </c>
      <c r="G57" s="25"/>
    </row>
    <row r="58" spans="1:7" s="101" customFormat="1" ht="12">
      <c r="A58" s="99"/>
      <c r="B58" s="269"/>
      <c r="C58" s="46">
        <v>4231</v>
      </c>
      <c r="D58" s="41"/>
      <c r="E58" s="41"/>
      <c r="F58" s="41"/>
      <c r="G58" s="27"/>
    </row>
    <row r="59" spans="1:7" s="84" customFormat="1" ht="22.5" customHeight="1">
      <c r="A59" s="100"/>
      <c r="B59" s="269"/>
      <c r="C59" s="35" t="s">
        <v>96</v>
      </c>
      <c r="D59" s="24">
        <v>1000000</v>
      </c>
      <c r="E59" s="24">
        <v>0</v>
      </c>
      <c r="F59" s="24">
        <f t="shared" si="0"/>
        <v>1000000</v>
      </c>
      <c r="G59" s="25"/>
    </row>
    <row r="60" spans="1:7" s="101" customFormat="1" ht="12">
      <c r="A60" s="99"/>
      <c r="B60" s="273"/>
      <c r="C60" s="40">
        <v>4232</v>
      </c>
      <c r="D60" s="41"/>
      <c r="E60" s="41"/>
      <c r="F60" s="41"/>
      <c r="G60" s="27"/>
    </row>
    <row r="61" spans="1:7" s="84" customFormat="1" ht="22.5" customHeight="1">
      <c r="A61" s="100"/>
      <c r="B61" s="273"/>
      <c r="C61" s="35" t="s">
        <v>32</v>
      </c>
      <c r="D61" s="24">
        <v>300000</v>
      </c>
      <c r="E61" s="24">
        <v>0</v>
      </c>
      <c r="F61" s="24">
        <f t="shared" si="0"/>
        <v>300000</v>
      </c>
      <c r="G61" s="25"/>
    </row>
    <row r="62" spans="1:7" s="101" customFormat="1" ht="12">
      <c r="A62" s="99"/>
      <c r="B62" s="99"/>
      <c r="C62" s="40">
        <v>4233</v>
      </c>
      <c r="D62" s="41"/>
      <c r="E62" s="41"/>
      <c r="F62" s="41"/>
      <c r="G62" s="27"/>
    </row>
    <row r="63" spans="1:7" s="84" customFormat="1" ht="22.5" customHeight="1">
      <c r="A63" s="100"/>
      <c r="B63" s="100"/>
      <c r="C63" s="35" t="s">
        <v>97</v>
      </c>
      <c r="D63" s="24">
        <v>0</v>
      </c>
      <c r="E63" s="24">
        <v>0</v>
      </c>
      <c r="F63" s="24">
        <f t="shared" si="0"/>
        <v>0</v>
      </c>
      <c r="G63" s="94"/>
    </row>
    <row r="64" spans="1:7" s="101" customFormat="1" ht="12">
      <c r="A64" s="100"/>
      <c r="B64" s="100"/>
      <c r="C64" s="40">
        <v>4234</v>
      </c>
      <c r="D64" s="41"/>
      <c r="E64" s="41"/>
      <c r="F64" s="41"/>
      <c r="G64" s="105"/>
    </row>
    <row r="65" spans="1:7" s="84" customFormat="1" ht="22.5" customHeight="1">
      <c r="A65" s="100"/>
      <c r="B65" s="100"/>
      <c r="C65" s="35" t="s">
        <v>51</v>
      </c>
      <c r="D65" s="24">
        <v>0</v>
      </c>
      <c r="E65" s="24">
        <v>0</v>
      </c>
      <c r="F65" s="24">
        <f t="shared" si="0"/>
        <v>0</v>
      </c>
      <c r="G65" s="25"/>
    </row>
    <row r="66" spans="1:7" s="101" customFormat="1" ht="12">
      <c r="A66" s="100"/>
      <c r="B66" s="100"/>
      <c r="C66" s="40">
        <v>4236</v>
      </c>
      <c r="D66" s="41"/>
      <c r="E66" s="41"/>
      <c r="F66" s="41"/>
      <c r="G66" s="110"/>
    </row>
    <row r="67" spans="1:7" s="84" customFormat="1" ht="22.5" customHeight="1">
      <c r="A67" s="100"/>
      <c r="B67" s="100"/>
      <c r="C67" s="35" t="s">
        <v>98</v>
      </c>
      <c r="D67" s="24">
        <v>3000000</v>
      </c>
      <c r="E67" s="24">
        <v>0</v>
      </c>
      <c r="F67" s="24">
        <f t="shared" si="0"/>
        <v>3000000</v>
      </c>
      <c r="G67" s="25"/>
    </row>
    <row r="68" spans="1:7" s="101" customFormat="1" ht="12">
      <c r="A68" s="100"/>
      <c r="B68" s="100"/>
      <c r="C68" s="40">
        <v>4337</v>
      </c>
      <c r="D68" s="41"/>
      <c r="E68" s="41"/>
      <c r="F68" s="41"/>
      <c r="G68" s="27"/>
    </row>
    <row r="69" spans="1:7" s="84" customFormat="1" ht="23.25" customHeight="1">
      <c r="A69" s="100"/>
      <c r="B69" s="100"/>
      <c r="C69" s="35" t="s">
        <v>257</v>
      </c>
      <c r="D69" s="24">
        <v>45000000</v>
      </c>
      <c r="E69" s="24">
        <v>0</v>
      </c>
      <c r="F69" s="24">
        <f t="shared" si="0"/>
        <v>45000000</v>
      </c>
      <c r="G69" s="94"/>
    </row>
    <row r="70" spans="1:7" s="101" customFormat="1" ht="12">
      <c r="A70" s="103"/>
      <c r="B70" s="103"/>
      <c r="C70" s="58">
        <v>4239</v>
      </c>
      <c r="D70" s="104"/>
      <c r="E70" s="104"/>
      <c r="F70" s="104"/>
      <c r="G70" s="210"/>
    </row>
    <row r="71" spans="1:7" s="84" customFormat="1" ht="22.5" customHeight="1">
      <c r="A71" s="103"/>
      <c r="B71" s="103"/>
      <c r="C71" s="35" t="s">
        <v>34</v>
      </c>
      <c r="D71" s="24">
        <v>0</v>
      </c>
      <c r="E71" s="24">
        <v>0</v>
      </c>
      <c r="F71" s="24">
        <f t="shared" si="0"/>
        <v>0</v>
      </c>
      <c r="G71" s="94"/>
    </row>
    <row r="72" spans="1:7" s="101" customFormat="1" ht="15" customHeight="1">
      <c r="A72" s="106">
        <v>4400</v>
      </c>
      <c r="B72" s="106"/>
      <c r="C72" s="40"/>
      <c r="D72" s="112"/>
      <c r="E72" s="41"/>
      <c r="F72" s="41"/>
      <c r="G72" s="27"/>
    </row>
    <row r="73" spans="1:7" s="84" customFormat="1" ht="23.25" customHeight="1">
      <c r="A73" s="265" t="s">
        <v>52</v>
      </c>
      <c r="B73" s="97"/>
      <c r="C73" s="35"/>
      <c r="D73" s="55">
        <f>D75</f>
        <v>115000000</v>
      </c>
      <c r="E73" s="55">
        <f>E75</f>
        <v>0</v>
      </c>
      <c r="F73" s="24">
        <f t="shared" si="0"/>
        <v>115000000</v>
      </c>
      <c r="G73" s="25"/>
    </row>
    <row r="74" spans="1:7" s="101" customFormat="1" ht="12">
      <c r="A74" s="265"/>
      <c r="B74" s="106">
        <v>4410</v>
      </c>
      <c r="C74" s="40"/>
      <c r="D74" s="112"/>
      <c r="E74" s="41"/>
      <c r="F74" s="41"/>
      <c r="G74" s="89"/>
    </row>
    <row r="75" spans="1:7" s="84" customFormat="1" ht="22.5" customHeight="1">
      <c r="A75" s="265"/>
      <c r="B75" s="263" t="s">
        <v>258</v>
      </c>
      <c r="C75" s="45"/>
      <c r="D75" s="24">
        <f>SUM(D77:D77)</f>
        <v>115000000</v>
      </c>
      <c r="E75" s="24">
        <f>SUM(E77:E77)</f>
        <v>0</v>
      </c>
      <c r="F75" s="24">
        <f t="shared" si="0"/>
        <v>115000000</v>
      </c>
      <c r="G75" s="25"/>
    </row>
    <row r="76" spans="1:7" s="101" customFormat="1" ht="11.25" customHeight="1">
      <c r="A76" s="265"/>
      <c r="B76" s="269"/>
      <c r="C76" s="46">
        <v>4411</v>
      </c>
      <c r="D76" s="41"/>
      <c r="E76" s="41"/>
      <c r="F76" s="41"/>
      <c r="G76" s="27"/>
    </row>
    <row r="77" spans="1:7" s="84" customFormat="1" ht="21.75" customHeight="1">
      <c r="A77" s="265"/>
      <c r="B77" s="269"/>
      <c r="C77" s="35" t="s">
        <v>259</v>
      </c>
      <c r="D77" s="24">
        <v>115000000</v>
      </c>
      <c r="E77" s="24">
        <v>0</v>
      </c>
      <c r="F77" s="24">
        <f t="shared" si="0"/>
        <v>115000000</v>
      </c>
      <c r="G77" s="25"/>
    </row>
    <row r="78" spans="1:7" s="101" customFormat="1" ht="12">
      <c r="A78" s="106">
        <v>4500</v>
      </c>
      <c r="B78" s="106"/>
      <c r="C78" s="40"/>
      <c r="D78" s="112"/>
      <c r="E78" s="41"/>
      <c r="F78" s="41"/>
      <c r="G78" s="105"/>
    </row>
    <row r="79" spans="1:7" s="84" customFormat="1" ht="22.5" customHeight="1">
      <c r="A79" s="265" t="s">
        <v>99</v>
      </c>
      <c r="B79" s="90"/>
      <c r="C79" s="35"/>
      <c r="D79" s="55">
        <f>D81</f>
        <v>0</v>
      </c>
      <c r="E79" s="55">
        <f>E81</f>
        <v>0</v>
      </c>
      <c r="F79" s="24">
        <f t="shared" si="0"/>
        <v>0</v>
      </c>
      <c r="G79" s="94"/>
    </row>
    <row r="80" spans="1:7" s="101" customFormat="1" ht="12">
      <c r="A80" s="265"/>
      <c r="B80" s="106">
        <v>4510</v>
      </c>
      <c r="C80" s="40"/>
      <c r="D80" s="112"/>
      <c r="E80" s="112"/>
      <c r="F80" s="41"/>
      <c r="G80" s="105"/>
    </row>
    <row r="81" spans="1:7" s="84" customFormat="1" ht="21.75" customHeight="1">
      <c r="A81" s="265"/>
      <c r="B81" s="263" t="s">
        <v>100</v>
      </c>
      <c r="C81" s="35"/>
      <c r="D81" s="55">
        <f>D83+D85+D87</f>
        <v>0</v>
      </c>
      <c r="E81" s="55">
        <f>E83+E85</f>
        <v>0</v>
      </c>
      <c r="F81" s="24">
        <f t="shared" si="0"/>
        <v>0</v>
      </c>
      <c r="G81" s="94"/>
    </row>
    <row r="82" spans="1:7" s="101" customFormat="1" ht="12">
      <c r="A82" s="265"/>
      <c r="B82" s="263"/>
      <c r="C82" s="40">
        <v>4511</v>
      </c>
      <c r="D82" s="112"/>
      <c r="E82" s="112"/>
      <c r="F82" s="41"/>
      <c r="G82" s="105"/>
    </row>
    <row r="83" spans="1:7" s="84" customFormat="1" ht="22.5" customHeight="1">
      <c r="A83" s="265"/>
      <c r="B83" s="263"/>
      <c r="C83" s="52" t="s">
        <v>164</v>
      </c>
      <c r="D83" s="55">
        <v>0</v>
      </c>
      <c r="E83" s="24">
        <v>0</v>
      </c>
      <c r="F83" s="24">
        <f aca="true" t="shared" si="2" ref="F83">D83-E83</f>
        <v>0</v>
      </c>
      <c r="G83" s="94"/>
    </row>
    <row r="84" spans="1:7" s="101" customFormat="1" ht="12">
      <c r="A84" s="265"/>
      <c r="B84" s="263"/>
      <c r="C84" s="40">
        <v>4512</v>
      </c>
      <c r="D84" s="112"/>
      <c r="E84" s="112"/>
      <c r="F84" s="41"/>
      <c r="G84" s="105"/>
    </row>
    <row r="85" spans="1:7" s="84" customFormat="1" ht="22.5" customHeight="1">
      <c r="A85" s="265"/>
      <c r="B85" s="263"/>
      <c r="C85" s="52" t="s">
        <v>165</v>
      </c>
      <c r="D85" s="55">
        <v>0</v>
      </c>
      <c r="E85" s="24">
        <v>0</v>
      </c>
      <c r="F85" s="24">
        <f aca="true" t="shared" si="3" ref="F85">D85-E85</f>
        <v>0</v>
      </c>
      <c r="G85" s="94"/>
    </row>
    <row r="86" spans="1:7" s="101" customFormat="1" ht="12">
      <c r="A86" s="265"/>
      <c r="B86" s="263"/>
      <c r="C86" s="40">
        <v>4513</v>
      </c>
      <c r="D86" s="112"/>
      <c r="E86" s="112"/>
      <c r="F86" s="41"/>
      <c r="G86" s="105"/>
    </row>
    <row r="87" spans="1:7" s="84" customFormat="1" ht="22.5" customHeight="1">
      <c r="A87" s="265"/>
      <c r="B87" s="263"/>
      <c r="C87" s="52" t="s">
        <v>166</v>
      </c>
      <c r="D87" s="55">
        <v>0</v>
      </c>
      <c r="E87" s="24">
        <v>0</v>
      </c>
      <c r="F87" s="24">
        <f aca="true" t="shared" si="4" ref="F87">D87-E87</f>
        <v>0</v>
      </c>
      <c r="G87" s="94"/>
    </row>
    <row r="88" spans="1:7" s="101" customFormat="1" ht="11.25" customHeight="1">
      <c r="A88" s="106">
        <v>4600</v>
      </c>
      <c r="B88" s="106"/>
      <c r="C88" s="40"/>
      <c r="D88" s="112"/>
      <c r="E88" s="41"/>
      <c r="F88" s="41"/>
      <c r="G88" s="105"/>
    </row>
    <row r="89" spans="1:7" s="84" customFormat="1" ht="22.5" customHeight="1">
      <c r="A89" s="264" t="s">
        <v>53</v>
      </c>
      <c r="B89" s="90"/>
      <c r="C89" s="35"/>
      <c r="D89" s="55">
        <f>D91</f>
        <v>0</v>
      </c>
      <c r="E89" s="55">
        <f>E91</f>
        <v>0</v>
      </c>
      <c r="F89" s="24">
        <f t="shared" si="0"/>
        <v>0</v>
      </c>
      <c r="G89" s="25"/>
    </row>
    <row r="90" spans="1:7" s="101" customFormat="1" ht="14.25" customHeight="1">
      <c r="A90" s="264"/>
      <c r="B90" s="106">
        <v>4610</v>
      </c>
      <c r="C90" s="40"/>
      <c r="D90" s="112"/>
      <c r="E90" s="112"/>
      <c r="F90" s="41"/>
      <c r="G90" s="27"/>
    </row>
    <row r="91" spans="1:7" s="84" customFormat="1" ht="22.5" customHeight="1">
      <c r="A91" s="100"/>
      <c r="B91" s="97" t="s">
        <v>36</v>
      </c>
      <c r="C91" s="35"/>
      <c r="D91" s="24">
        <f>D93</f>
        <v>0</v>
      </c>
      <c r="E91" s="24">
        <f>E93</f>
        <v>0</v>
      </c>
      <c r="F91" s="24">
        <f t="shared" si="0"/>
        <v>0</v>
      </c>
      <c r="G91" s="25"/>
    </row>
    <row r="92" spans="1:7" s="101" customFormat="1" ht="11.25" customHeight="1">
      <c r="A92" s="99"/>
      <c r="B92" s="99"/>
      <c r="C92" s="40">
        <v>4611</v>
      </c>
      <c r="D92" s="41"/>
      <c r="E92" s="41"/>
      <c r="F92" s="41"/>
      <c r="G92" s="27"/>
    </row>
    <row r="93" spans="1:7" s="84" customFormat="1" ht="22.5" customHeight="1">
      <c r="A93" s="103"/>
      <c r="B93" s="103"/>
      <c r="C93" s="35" t="s">
        <v>36</v>
      </c>
      <c r="D93" s="55">
        <v>0</v>
      </c>
      <c r="E93" s="24">
        <v>0</v>
      </c>
      <c r="F93" s="24">
        <f t="shared" si="0"/>
        <v>0</v>
      </c>
      <c r="G93" s="113"/>
    </row>
    <row r="94" spans="1:7" s="84" customFormat="1" ht="12">
      <c r="A94" s="211">
        <v>1200</v>
      </c>
      <c r="B94" s="212"/>
      <c r="C94" s="208"/>
      <c r="D94" s="213"/>
      <c r="E94" s="59"/>
      <c r="F94" s="59"/>
      <c r="G94" s="214"/>
    </row>
    <row r="95" spans="1:7" s="84" customFormat="1" ht="22.5" customHeight="1">
      <c r="A95" s="144" t="s">
        <v>175</v>
      </c>
      <c r="B95" s="103"/>
      <c r="C95" s="35"/>
      <c r="D95" s="55">
        <f>D97</f>
        <v>1800000000</v>
      </c>
      <c r="E95" s="55">
        <f>E97+E103</f>
        <v>0</v>
      </c>
      <c r="F95" s="24">
        <f>D95-E95</f>
        <v>1800000000</v>
      </c>
      <c r="G95" s="113"/>
    </row>
    <row r="96" spans="1:7" s="84" customFormat="1" ht="14.25" customHeight="1">
      <c r="A96" s="100"/>
      <c r="B96" s="106">
        <v>1220</v>
      </c>
      <c r="C96" s="50"/>
      <c r="D96" s="93"/>
      <c r="E96" s="39"/>
      <c r="F96" s="39"/>
      <c r="G96" s="114"/>
    </row>
    <row r="97" spans="1:7" s="84" customFormat="1" ht="22.5" customHeight="1">
      <c r="A97" s="100"/>
      <c r="B97" s="198" t="s">
        <v>64</v>
      </c>
      <c r="C97" s="50"/>
      <c r="D97" s="93">
        <f>D99+D101</f>
        <v>1800000000</v>
      </c>
      <c r="E97" s="93">
        <v>0</v>
      </c>
      <c r="F97" s="39">
        <f>D97-E97</f>
        <v>1800000000</v>
      </c>
      <c r="G97" s="114"/>
    </row>
    <row r="98" spans="1:7" s="84" customFormat="1" ht="12">
      <c r="A98" s="100"/>
      <c r="B98" s="100"/>
      <c r="C98" s="40">
        <v>1221</v>
      </c>
      <c r="D98" s="54"/>
      <c r="E98" s="23"/>
      <c r="F98" s="23"/>
      <c r="G98" s="115"/>
    </row>
    <row r="99" spans="1:7" s="84" customFormat="1" ht="22.5" customHeight="1">
      <c r="A99" s="100"/>
      <c r="B99" s="100"/>
      <c r="C99" s="60" t="s">
        <v>65</v>
      </c>
      <c r="D99" s="55">
        <v>100000000</v>
      </c>
      <c r="E99" s="24">
        <v>0</v>
      </c>
      <c r="F99" s="24">
        <f>D99-E99</f>
        <v>100000000</v>
      </c>
      <c r="G99" s="113"/>
    </row>
    <row r="100" spans="1:7" s="84" customFormat="1" ht="12">
      <c r="A100" s="100"/>
      <c r="B100" s="100"/>
      <c r="C100" s="40">
        <v>1329</v>
      </c>
      <c r="D100" s="54"/>
      <c r="E100" s="23"/>
      <c r="F100" s="23"/>
      <c r="G100" s="115"/>
    </row>
    <row r="101" spans="1:7" s="84" customFormat="1" ht="22.5" customHeight="1">
      <c r="A101" s="100"/>
      <c r="B101" s="100"/>
      <c r="C101" s="52" t="s">
        <v>260</v>
      </c>
      <c r="D101" s="55">
        <v>1700000000</v>
      </c>
      <c r="E101" s="24">
        <v>0</v>
      </c>
      <c r="F101" s="24">
        <f>D101-E101</f>
        <v>1700000000</v>
      </c>
      <c r="G101" s="113"/>
    </row>
    <row r="102" spans="1:7" s="84" customFormat="1" ht="14.25" customHeight="1">
      <c r="A102" s="100"/>
      <c r="B102" s="106">
        <v>1260</v>
      </c>
      <c r="C102" s="50"/>
      <c r="D102" s="93"/>
      <c r="E102" s="39"/>
      <c r="F102" s="39"/>
      <c r="G102" s="114"/>
    </row>
    <row r="103" spans="1:7" s="84" customFormat="1" ht="22.5" customHeight="1">
      <c r="A103" s="100"/>
      <c r="B103" s="198" t="s">
        <v>167</v>
      </c>
      <c r="C103" s="50"/>
      <c r="D103" s="93">
        <f>D105+D107</f>
        <v>0</v>
      </c>
      <c r="E103" s="93">
        <f>E105+E107</f>
        <v>0</v>
      </c>
      <c r="F103" s="39">
        <f>D103-E103</f>
        <v>0</v>
      </c>
      <c r="G103" s="114"/>
    </row>
    <row r="104" spans="1:7" s="84" customFormat="1" ht="12">
      <c r="A104" s="100"/>
      <c r="B104" s="100"/>
      <c r="C104" s="40">
        <v>1263</v>
      </c>
      <c r="D104" s="54"/>
      <c r="E104" s="23"/>
      <c r="F104" s="23"/>
      <c r="G104" s="115"/>
    </row>
    <row r="105" spans="1:7" s="84" customFormat="1" ht="22.5" customHeight="1">
      <c r="A105" s="100"/>
      <c r="B105" s="100"/>
      <c r="C105" s="52" t="s">
        <v>169</v>
      </c>
      <c r="D105" s="55">
        <v>0</v>
      </c>
      <c r="E105" s="24">
        <v>0</v>
      </c>
      <c r="F105" s="24">
        <f>D105-E105</f>
        <v>0</v>
      </c>
      <c r="G105" s="113"/>
    </row>
    <row r="106" spans="1:7" s="84" customFormat="1" ht="12">
      <c r="A106" s="100"/>
      <c r="B106" s="100"/>
      <c r="C106" s="40">
        <v>1266</v>
      </c>
      <c r="D106" s="54"/>
      <c r="E106" s="23"/>
      <c r="F106" s="23"/>
      <c r="G106" s="115"/>
    </row>
    <row r="107" spans="1:7" s="84" customFormat="1" ht="21.75" customHeight="1">
      <c r="A107" s="100"/>
      <c r="B107" s="100"/>
      <c r="C107" s="52" t="s">
        <v>168</v>
      </c>
      <c r="D107" s="55">
        <v>0</v>
      </c>
      <c r="E107" s="24">
        <v>0</v>
      </c>
      <c r="F107" s="24">
        <f>D107-E107</f>
        <v>0</v>
      </c>
      <c r="G107" s="113"/>
    </row>
    <row r="108" spans="1:7" s="101" customFormat="1" ht="12.75" customHeight="1">
      <c r="A108" s="106">
        <v>1300</v>
      </c>
      <c r="B108" s="106"/>
      <c r="C108" s="40"/>
      <c r="D108" s="48"/>
      <c r="E108" s="41"/>
      <c r="F108" s="41"/>
      <c r="G108" s="27"/>
    </row>
    <row r="109" spans="1:7" s="84" customFormat="1" ht="22.5" customHeight="1">
      <c r="A109" s="117" t="s">
        <v>37</v>
      </c>
      <c r="B109" s="90"/>
      <c r="C109" s="35"/>
      <c r="D109" s="24">
        <f>SUM(D111)</f>
        <v>193252000</v>
      </c>
      <c r="E109" s="24">
        <f>SUM(E111)</f>
        <v>0</v>
      </c>
      <c r="F109" s="24">
        <f aca="true" t="shared" si="5" ref="F109:F136">D109-E109</f>
        <v>193252000</v>
      </c>
      <c r="G109" s="25"/>
    </row>
    <row r="110" spans="1:7" s="101" customFormat="1" ht="13.5" customHeight="1">
      <c r="A110" s="99"/>
      <c r="B110" s="99">
        <v>1310</v>
      </c>
      <c r="C110" s="40"/>
      <c r="D110" s="41"/>
      <c r="E110" s="41"/>
      <c r="F110" s="41"/>
      <c r="G110" s="27"/>
    </row>
    <row r="111" spans="1:7" s="84" customFormat="1" ht="22.5" customHeight="1">
      <c r="A111" s="91"/>
      <c r="B111" s="117" t="s">
        <v>55</v>
      </c>
      <c r="C111" s="35"/>
      <c r="D111" s="24">
        <f>SUM(D113:D119)</f>
        <v>193252000</v>
      </c>
      <c r="E111" s="24">
        <f>SUM(E113:E119)</f>
        <v>0</v>
      </c>
      <c r="F111" s="24">
        <f t="shared" si="5"/>
        <v>193252000</v>
      </c>
      <c r="G111" s="25"/>
    </row>
    <row r="112" spans="1:7" s="101" customFormat="1" ht="11.25" customHeight="1">
      <c r="A112" s="92"/>
      <c r="B112" s="99"/>
      <c r="C112" s="40">
        <v>1311</v>
      </c>
      <c r="D112" s="41"/>
      <c r="E112" s="41"/>
      <c r="F112" s="41"/>
      <c r="G112" s="27"/>
    </row>
    <row r="113" spans="1:7" s="84" customFormat="1" ht="22.5" customHeight="1">
      <c r="A113" s="118"/>
      <c r="B113" s="97"/>
      <c r="C113" s="35" t="s">
        <v>101</v>
      </c>
      <c r="D113" s="24">
        <v>0</v>
      </c>
      <c r="E113" s="24">
        <v>0</v>
      </c>
      <c r="F113" s="24">
        <f t="shared" si="5"/>
        <v>0</v>
      </c>
      <c r="G113" s="94"/>
    </row>
    <row r="114" spans="1:7" s="101" customFormat="1" ht="12" customHeight="1">
      <c r="A114" s="92"/>
      <c r="B114" s="228"/>
      <c r="C114" s="40">
        <v>1312</v>
      </c>
      <c r="D114" s="41"/>
      <c r="E114" s="41"/>
      <c r="F114" s="41"/>
      <c r="G114" s="105"/>
    </row>
    <row r="115" spans="1:7" s="84" customFormat="1" ht="22.5" customHeight="1">
      <c r="A115" s="118"/>
      <c r="B115" s="100"/>
      <c r="C115" s="35" t="s">
        <v>102</v>
      </c>
      <c r="D115" s="24">
        <v>0</v>
      </c>
      <c r="E115" s="24">
        <v>0</v>
      </c>
      <c r="F115" s="24">
        <f t="shared" si="5"/>
        <v>0</v>
      </c>
      <c r="G115" s="94"/>
    </row>
    <row r="116" spans="1:7" s="101" customFormat="1" ht="11.25" customHeight="1">
      <c r="A116" s="92"/>
      <c r="B116" s="99"/>
      <c r="C116" s="40">
        <v>1315</v>
      </c>
      <c r="D116" s="41"/>
      <c r="E116" s="41"/>
      <c r="F116" s="41"/>
      <c r="G116" s="105"/>
    </row>
    <row r="117" spans="1:7" s="84" customFormat="1" ht="22.5" customHeight="1">
      <c r="A117" s="118"/>
      <c r="B117" s="100"/>
      <c r="C117" s="35" t="s">
        <v>103</v>
      </c>
      <c r="D117" s="24">
        <v>8000000</v>
      </c>
      <c r="E117" s="24">
        <v>0</v>
      </c>
      <c r="F117" s="24">
        <f t="shared" si="5"/>
        <v>8000000</v>
      </c>
      <c r="G117" s="94"/>
    </row>
    <row r="118" spans="1:7" s="101" customFormat="1" ht="12.75" customHeight="1">
      <c r="A118" s="215"/>
      <c r="B118" s="102"/>
      <c r="C118" s="58">
        <v>1319</v>
      </c>
      <c r="D118" s="104"/>
      <c r="E118" s="104"/>
      <c r="F118" s="104"/>
      <c r="G118" s="210"/>
    </row>
    <row r="119" spans="1:7" s="84" customFormat="1" ht="22.5" customHeight="1">
      <c r="A119" s="119"/>
      <c r="B119" s="103"/>
      <c r="C119" s="35" t="s">
        <v>104</v>
      </c>
      <c r="D119" s="24">
        <v>185252000</v>
      </c>
      <c r="E119" s="24">
        <v>0</v>
      </c>
      <c r="F119" s="24">
        <f t="shared" si="5"/>
        <v>185252000</v>
      </c>
      <c r="G119" s="120"/>
    </row>
    <row r="120" spans="1:7" s="101" customFormat="1" ht="12">
      <c r="A120" s="85">
        <v>2200</v>
      </c>
      <c r="B120" s="99"/>
      <c r="C120" s="40"/>
      <c r="D120" s="41"/>
      <c r="E120" s="41"/>
      <c r="F120" s="41"/>
      <c r="G120" s="121"/>
    </row>
    <row r="121" spans="1:7" s="84" customFormat="1" ht="22.5" customHeight="1">
      <c r="A121" s="267" t="s">
        <v>38</v>
      </c>
      <c r="B121" s="200"/>
      <c r="C121" s="35"/>
      <c r="D121" s="24">
        <f>D123+D127</f>
        <v>6528694000</v>
      </c>
      <c r="E121" s="24">
        <f>E127</f>
        <v>0</v>
      </c>
      <c r="F121" s="24">
        <f aca="true" t="shared" si="6" ref="F121">D121-E121</f>
        <v>6528694000</v>
      </c>
      <c r="G121" s="88"/>
    </row>
    <row r="122" spans="1:7" s="101" customFormat="1" ht="12">
      <c r="A122" s="267"/>
      <c r="B122" s="227">
        <v>2210</v>
      </c>
      <c r="C122" s="40"/>
      <c r="D122" s="41"/>
      <c r="E122" s="41"/>
      <c r="F122" s="41"/>
      <c r="G122" s="122"/>
    </row>
    <row r="123" spans="1:7" s="84" customFormat="1" ht="22.5" customHeight="1">
      <c r="A123" s="267"/>
      <c r="B123" s="203" t="s">
        <v>261</v>
      </c>
      <c r="C123" s="35"/>
      <c r="D123" s="47">
        <f>D125</f>
        <v>300000000</v>
      </c>
      <c r="E123" s="47">
        <f>E125+E127</f>
        <v>0</v>
      </c>
      <c r="F123" s="24">
        <f aca="true" t="shared" si="7" ref="F123">D123-E123</f>
        <v>300000000</v>
      </c>
      <c r="G123" s="25"/>
    </row>
    <row r="124" spans="1:7" s="101" customFormat="1" ht="11.25" customHeight="1">
      <c r="A124" s="267"/>
      <c r="B124" s="228"/>
      <c r="C124" s="40">
        <v>2211</v>
      </c>
      <c r="D124" s="48"/>
      <c r="E124" s="48"/>
      <c r="F124" s="41"/>
      <c r="G124" s="27"/>
    </row>
    <row r="125" spans="1:7" s="84" customFormat="1" ht="22.5" customHeight="1">
      <c r="A125" s="267"/>
      <c r="B125" s="226"/>
      <c r="C125" s="35" t="s">
        <v>261</v>
      </c>
      <c r="D125" s="47">
        <v>300000000</v>
      </c>
      <c r="E125" s="24">
        <v>0</v>
      </c>
      <c r="F125" s="24">
        <f aca="true" t="shared" si="8" ref="F125">D125-E125</f>
        <v>300000000</v>
      </c>
      <c r="G125" s="25"/>
    </row>
    <row r="126" spans="1:7" s="101" customFormat="1" ht="12">
      <c r="A126" s="267"/>
      <c r="B126" s="106">
        <v>2220</v>
      </c>
      <c r="C126" s="40"/>
      <c r="D126" s="41"/>
      <c r="E126" s="41"/>
      <c r="F126" s="41"/>
      <c r="G126" s="122"/>
    </row>
    <row r="127" spans="1:7" s="84" customFormat="1" ht="22.5" customHeight="1">
      <c r="A127" s="267"/>
      <c r="B127" s="203" t="s">
        <v>39</v>
      </c>
      <c r="C127" s="35"/>
      <c r="D127" s="47">
        <f>SUM(D129:D131)</f>
        <v>6228694000</v>
      </c>
      <c r="E127" s="47">
        <f>E129+E131</f>
        <v>0</v>
      </c>
      <c r="F127" s="24">
        <f aca="true" t="shared" si="9" ref="F127">D127-E127</f>
        <v>6228694000</v>
      </c>
      <c r="G127" s="25"/>
    </row>
    <row r="128" spans="1:7" s="101" customFormat="1" ht="11.25" customHeight="1">
      <c r="A128" s="267"/>
      <c r="B128" s="99"/>
      <c r="C128" s="40">
        <v>2221</v>
      </c>
      <c r="D128" s="48"/>
      <c r="E128" s="48"/>
      <c r="F128" s="41"/>
      <c r="G128" s="27"/>
    </row>
    <row r="129" spans="1:7" s="84" customFormat="1" ht="22.5" customHeight="1">
      <c r="A129" s="267"/>
      <c r="B129" s="202"/>
      <c r="C129" s="35" t="s">
        <v>105</v>
      </c>
      <c r="D129" s="47">
        <v>1000000000</v>
      </c>
      <c r="E129" s="24">
        <v>0</v>
      </c>
      <c r="F129" s="24">
        <f aca="true" t="shared" si="10" ref="F129">D129-E129</f>
        <v>1000000000</v>
      </c>
      <c r="G129" s="25"/>
    </row>
    <row r="130" spans="1:7" s="101" customFormat="1" ht="11.25" customHeight="1">
      <c r="A130" s="267"/>
      <c r="B130" s="99"/>
      <c r="C130" s="40">
        <v>2222</v>
      </c>
      <c r="D130" s="48"/>
      <c r="E130" s="41"/>
      <c r="F130" s="41"/>
      <c r="G130" s="27"/>
    </row>
    <row r="131" spans="1:7" s="84" customFormat="1" ht="24.75" customHeight="1">
      <c r="A131" s="268"/>
      <c r="B131" s="100"/>
      <c r="C131" s="116" t="s">
        <v>106</v>
      </c>
      <c r="D131" s="51">
        <v>5228694000</v>
      </c>
      <c r="E131" s="39">
        <v>0</v>
      </c>
      <c r="F131" s="39">
        <f aca="true" t="shared" si="11" ref="F131">D131-E131</f>
        <v>5228694000</v>
      </c>
      <c r="G131" s="86"/>
    </row>
    <row r="132" spans="1:7" s="84" customFormat="1" ht="22.5" customHeight="1">
      <c r="A132" s="266" t="s">
        <v>172</v>
      </c>
      <c r="B132" s="201"/>
      <c r="C132" s="208"/>
      <c r="D132" s="59">
        <f>D134</f>
        <v>121432000</v>
      </c>
      <c r="E132" s="59">
        <f>E134</f>
        <v>0</v>
      </c>
      <c r="F132" s="59">
        <f t="shared" si="5"/>
        <v>121432000</v>
      </c>
      <c r="G132" s="109"/>
    </row>
    <row r="133" spans="1:7" s="101" customFormat="1" ht="12">
      <c r="A133" s="267"/>
      <c r="B133" s="106">
        <v>1100</v>
      </c>
      <c r="C133" s="40"/>
      <c r="D133" s="41"/>
      <c r="E133" s="41"/>
      <c r="F133" s="41"/>
      <c r="G133" s="122"/>
    </row>
    <row r="134" spans="1:7" s="84" customFormat="1" ht="22.5" customHeight="1">
      <c r="A134" s="267"/>
      <c r="B134" s="203" t="s">
        <v>173</v>
      </c>
      <c r="C134" s="35"/>
      <c r="D134" s="47">
        <f>SUM(D136:D136)</f>
        <v>121432000</v>
      </c>
      <c r="E134" s="47">
        <f>SUM(E136:E136)</f>
        <v>0</v>
      </c>
      <c r="F134" s="24">
        <f t="shared" si="5"/>
        <v>121432000</v>
      </c>
      <c r="G134" s="25"/>
    </row>
    <row r="135" spans="1:7" s="101" customFormat="1" ht="11.25" customHeight="1">
      <c r="A135" s="267"/>
      <c r="B135" s="99"/>
      <c r="C135" s="40">
        <v>1110</v>
      </c>
      <c r="D135" s="48"/>
      <c r="E135" s="48"/>
      <c r="F135" s="41"/>
      <c r="G135" s="27"/>
    </row>
    <row r="136" spans="1:7" s="84" customFormat="1" ht="22.5" customHeight="1">
      <c r="A136" s="267"/>
      <c r="B136" s="97"/>
      <c r="C136" s="35" t="s">
        <v>173</v>
      </c>
      <c r="D136" s="47">
        <v>121432000</v>
      </c>
      <c r="E136" s="24">
        <v>0</v>
      </c>
      <c r="F136" s="24">
        <f t="shared" si="5"/>
        <v>121432000</v>
      </c>
      <c r="G136" s="25"/>
    </row>
    <row r="137" spans="1:7" s="84" customFormat="1" ht="26.45" customHeight="1">
      <c r="A137" s="250" t="s">
        <v>107</v>
      </c>
      <c r="B137" s="250"/>
      <c r="C137" s="250"/>
      <c r="D137" s="73">
        <f>D7+D23+D73+D79+D89+D95+D109+D121+D132</f>
        <v>10025656000</v>
      </c>
      <c r="E137" s="73">
        <f>E7+E23+E73+E79+E89+E95+E109+E121+E132</f>
        <v>0</v>
      </c>
      <c r="F137" s="73">
        <f>D137-E137</f>
        <v>10025656000</v>
      </c>
      <c r="G137" s="74"/>
    </row>
  </sheetData>
  <mergeCells count="19">
    <mergeCell ref="A1:G1"/>
    <mergeCell ref="A2:G2"/>
    <mergeCell ref="A3:G3"/>
    <mergeCell ref="A4:C4"/>
    <mergeCell ref="D4:D5"/>
    <mergeCell ref="E4:E5"/>
    <mergeCell ref="G4:G5"/>
    <mergeCell ref="A73:A77"/>
    <mergeCell ref="B75:B77"/>
    <mergeCell ref="A8:A21"/>
    <mergeCell ref="B9:B21"/>
    <mergeCell ref="B33:B37"/>
    <mergeCell ref="B57:B61"/>
    <mergeCell ref="A137:C137"/>
    <mergeCell ref="B81:B87"/>
    <mergeCell ref="A89:A90"/>
    <mergeCell ref="A79:A87"/>
    <mergeCell ref="A132:A136"/>
    <mergeCell ref="A121:A131"/>
  </mergeCells>
  <printOptions horizontalCentered="1"/>
  <pageMargins left="0.6299212598425197" right="0.5118110236220472" top="0.9448818897637796" bottom="0.5905511811023623" header="0.5118110236220472" footer="0.2755905511811024"/>
  <pageSetup horizontalDpi="600" verticalDpi="600" orientation="landscape" paperSize="9" r:id="rId4"/>
  <headerFooter alignWithMargins="0">
    <oddHeader>&amp;L&amp;"굴림체,보통"&amp;8&lt;별지 제2호 서식&gt;</oddHeader>
    <oddFooter>&amp;C- &amp;P+7 -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0:CM10"/>
  <sheetViews>
    <sheetView workbookViewId="0" topLeftCell="A1">
      <selection activeCell="A10" sqref="A10:M10"/>
    </sheetView>
  </sheetViews>
  <sheetFormatPr defaultColWidth="9.00390625" defaultRowHeight="14.25"/>
  <cols>
    <col min="1" max="16384" width="9.00390625" style="76" customWidth="1"/>
  </cols>
  <sheetData>
    <row r="9" ht="49.5" customHeight="1"/>
    <row r="10" spans="1:91" ht="51" customHeight="1">
      <c r="A10" s="249" t="s">
        <v>136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</row>
  </sheetData>
  <mergeCells count="1">
    <mergeCell ref="A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등록금명세 산출내역</dc:title>
  <dc:subject/>
  <dc:creator>예산과 임현철</dc:creator>
  <cp:keywords/>
  <dc:description/>
  <cp:lastModifiedBy>곽순석</cp:lastModifiedBy>
  <cp:lastPrinted>2013-11-29T06:53:10Z</cp:lastPrinted>
  <dcterms:created xsi:type="dcterms:W3CDTF">1997-12-10T08:52:28Z</dcterms:created>
  <dcterms:modified xsi:type="dcterms:W3CDTF">2013-11-29T07:48:46Z</dcterms:modified>
  <cp:category/>
  <cp:version/>
  <cp:contentType/>
  <cp:contentStatus/>
</cp:coreProperties>
</file>