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3005" windowHeight="6615" tabRatio="922" firstSheet="1" activeTab="11"/>
  </bookViews>
  <sheets>
    <sheet name="XXXXXX" sheetId="17" state="veryHidden" r:id="rId1"/>
    <sheet name="겉표지 (2)" sheetId="201" r:id="rId2"/>
    <sheet name="겉표지2" sheetId="79" r:id="rId3"/>
    <sheet name="총칙" sheetId="66" r:id="rId4"/>
    <sheet name="법인회계" sheetId="163" r:id="rId5"/>
    <sheet name="수입표지" sheetId="72" r:id="rId6"/>
    <sheet name="수입의부-첫쪽" sheetId="32" r:id="rId7"/>
    <sheet name="지출표지" sheetId="67" r:id="rId8"/>
    <sheet name="지출의부-첫쪽" sheetId="29" r:id="rId9"/>
    <sheet name="표지" sheetId="171" r:id="rId10"/>
    <sheet name="항목별세부명세서(수입)" sheetId="167" r:id="rId11"/>
    <sheet name="항목별세부명세서(지출)" sheetId="168" r:id="rId12"/>
  </sheets>
  <definedNames>
    <definedName name="_xlnm.Print_Area" localSheetId="8">'지출의부-첫쪽'!$A$1:$G$140</definedName>
    <definedName name="_xlnm.Print_Area" localSheetId="10">'항목별세부명세서(수입)'!$A$1:$E$63</definedName>
    <definedName name="_xlnm.Print_Titles" localSheetId="6">'수입의부-첫쪽'!$4:$5</definedName>
    <definedName name="_xlnm.Print_Titles" localSheetId="8">'지출의부-첫쪽'!$4:$5</definedName>
    <definedName name="_xlnm.Print_Titles" localSheetId="10">'항목별세부명세서(수입)'!$4:$5</definedName>
    <definedName name="_xlnm.Print_Titles" localSheetId="11">'항목별세부명세서(지출)'!$4:$5</definedName>
    <definedName name="기" localSheetId="1">#REF!</definedName>
    <definedName name="기">#REF!</definedName>
    <definedName name="기성회연습" localSheetId="1">#REF!</definedName>
    <definedName name="기성회연습">#REF!</definedName>
    <definedName name="모으기영역" localSheetId="1">#REF!</definedName>
    <definedName name="모으기영역">#REF!</definedName>
    <definedName name="모으기영역2" localSheetId="1">#REF!</definedName>
    <definedName name="모으기영역2">#REF!</definedName>
    <definedName name="법인회계" localSheetId="1">#REF!</definedName>
    <definedName name="법인회계">#REF!</definedName>
    <definedName name="복사" localSheetId="1">#REF!</definedName>
    <definedName name="복사">#REF!</definedName>
    <definedName name="수입98" localSheetId="1">#REF!</definedName>
    <definedName name="수입98">#REF!</definedName>
    <definedName name="순석" localSheetId="1">#REF!</definedName>
    <definedName name="순석">#REF!</definedName>
    <definedName name="ㅇㅇ" localSheetId="1">#REF!</definedName>
    <definedName name="ㅇㅇ">#REF!</definedName>
    <definedName name="지출" localSheetId="1">#REF!</definedName>
    <definedName name="지출">#REF!</definedName>
    <definedName name="지출98" localSheetId="1">#REF!</definedName>
    <definedName name="지출98">#REF!</definedName>
    <definedName name="추경이사" localSheetId="1">#REF!</definedName>
    <definedName name="추경이사">#REF!</definedName>
  </definedNames>
  <calcPr calcId="124519" fullPrecision="0"/>
</workbook>
</file>

<file path=xl/calcChain.xml><?xml version="1.0" encoding="utf-8"?>
<calcChain xmlns="http://schemas.openxmlformats.org/spreadsheetml/2006/main">
  <c r="E172" i="168"/>
  <c r="E56" i="167"/>
  <c r="E44"/>
  <c r="E9" i="32"/>
  <c r="D9"/>
  <c r="F129" i="29"/>
  <c r="E127"/>
  <c r="D127"/>
  <c r="F127" s="1"/>
  <c r="F61" i="32"/>
  <c r="E25" i="29"/>
  <c r="D25"/>
  <c r="E79"/>
  <c r="D79"/>
  <c r="E155" i="168"/>
  <c r="E157"/>
  <c r="E162"/>
  <c r="E126"/>
  <c r="E124" s="1"/>
  <c r="E122" s="1"/>
  <c r="E119"/>
  <c r="E113"/>
  <c r="E110"/>
  <c r="E107"/>
  <c r="E91"/>
  <c r="E84"/>
  <c r="E77"/>
  <c r="E74"/>
  <c r="E69"/>
  <c r="E45"/>
  <c r="E55"/>
  <c r="E60" i="167"/>
  <c r="E33"/>
  <c r="E36"/>
  <c r="E29"/>
  <c r="D55" i="29"/>
  <c r="D37"/>
  <c r="E117"/>
  <c r="F119"/>
  <c r="D117"/>
  <c r="F111"/>
  <c r="E91"/>
  <c r="F67"/>
  <c r="E37"/>
  <c r="F47"/>
  <c r="F45"/>
  <c r="F53" i="32"/>
  <c r="E42" i="168"/>
  <c r="E147"/>
  <c r="E145" s="1"/>
  <c r="E143" s="1"/>
  <c r="E169"/>
  <c r="E167" s="1"/>
  <c r="E165" s="1"/>
  <c r="E133"/>
  <c r="E131" s="1"/>
  <c r="E129" s="1"/>
  <c r="E48"/>
  <c r="D121" i="29"/>
  <c r="D115" s="1"/>
  <c r="E55" i="32"/>
  <c r="E51" s="1"/>
  <c r="E49" s="1"/>
  <c r="D55"/>
  <c r="D51" s="1"/>
  <c r="F59"/>
  <c r="F57"/>
  <c r="D33"/>
  <c r="E33"/>
  <c r="E152" i="168"/>
  <c r="E150" s="1"/>
  <c r="E103"/>
  <c r="E53" i="167"/>
  <c r="E46"/>
  <c r="E19"/>
  <c r="D97" i="29"/>
  <c r="E121"/>
  <c r="F125"/>
  <c r="F123"/>
  <c r="E27" i="167" l="1"/>
  <c r="E115" i="29"/>
  <c r="F115" s="1"/>
  <c r="D23"/>
  <c r="F117"/>
  <c r="F51" i="32"/>
  <c r="F121" i="29"/>
  <c r="E97"/>
  <c r="E89" s="1"/>
  <c r="D37" i="32"/>
  <c r="D31" s="1"/>
  <c r="D23"/>
  <c r="D19"/>
  <c r="D7"/>
  <c r="E23"/>
  <c r="E19"/>
  <c r="E15"/>
  <c r="E37"/>
  <c r="E31" s="1"/>
  <c r="E7"/>
  <c r="F101" i="29"/>
  <c r="F99"/>
  <c r="F95"/>
  <c r="F93"/>
  <c r="D91"/>
  <c r="D89" s="1"/>
  <c r="F81"/>
  <c r="F47" i="32"/>
  <c r="E45"/>
  <c r="F41"/>
  <c r="F39"/>
  <c r="F25"/>
  <c r="F27"/>
  <c r="F45" l="1"/>
  <c r="E13"/>
  <c r="F91" i="29"/>
  <c r="F97"/>
  <c r="F43" i="32"/>
  <c r="E140" i="168" l="1"/>
  <c r="E138" s="1"/>
  <c r="E136" l="1"/>
  <c r="E178"/>
  <c r="E176" s="1"/>
  <c r="E174" s="1"/>
  <c r="E159"/>
  <c r="E116"/>
  <c r="E99"/>
  <c r="E81"/>
  <c r="E65"/>
  <c r="E62"/>
  <c r="E51"/>
  <c r="E40" s="1"/>
  <c r="E35"/>
  <c r="E30"/>
  <c r="E26"/>
  <c r="E17"/>
  <c r="E14"/>
  <c r="E11"/>
  <c r="E58" i="167"/>
  <c r="E51"/>
  <c r="E49" s="1"/>
  <c r="E17"/>
  <c r="E42"/>
  <c r="E24"/>
  <c r="E22" s="1"/>
  <c r="E11"/>
  <c r="E9" s="1"/>
  <c r="E7" s="1"/>
  <c r="E15" l="1"/>
  <c r="E63" s="1"/>
  <c r="E60" i="168"/>
  <c r="E97"/>
  <c r="E9"/>
  <c r="E7" s="1"/>
  <c r="D105" i="29"/>
  <c r="E9"/>
  <c r="E7" s="1"/>
  <c r="E105"/>
  <c r="E103" s="1"/>
  <c r="F134"/>
  <c r="E132"/>
  <c r="E130" s="1"/>
  <c r="D132"/>
  <c r="D130" s="1"/>
  <c r="F113"/>
  <c r="F109"/>
  <c r="F107"/>
  <c r="F87"/>
  <c r="E85"/>
  <c r="D85"/>
  <c r="E83"/>
  <c r="D83"/>
  <c r="E77"/>
  <c r="D77"/>
  <c r="F75"/>
  <c r="E73"/>
  <c r="E71" s="1"/>
  <c r="D73"/>
  <c r="D71" s="1"/>
  <c r="F69"/>
  <c r="F65"/>
  <c r="F63"/>
  <c r="F61"/>
  <c r="F59"/>
  <c r="F57"/>
  <c r="E55"/>
  <c r="F53"/>
  <c r="F51"/>
  <c r="F49"/>
  <c r="F43"/>
  <c r="F41"/>
  <c r="F39"/>
  <c r="F35"/>
  <c r="F33"/>
  <c r="F31"/>
  <c r="F29"/>
  <c r="F27"/>
  <c r="F21"/>
  <c r="F19"/>
  <c r="F17"/>
  <c r="F15"/>
  <c r="F13"/>
  <c r="F11"/>
  <c r="D9"/>
  <c r="D7" s="1"/>
  <c r="F66" i="32"/>
  <c r="E64"/>
  <c r="E62" s="1"/>
  <c r="D64"/>
  <c r="D62" s="1"/>
  <c r="D49"/>
  <c r="F37" s="1"/>
  <c r="F35"/>
  <c r="F29"/>
  <c r="F21"/>
  <c r="F17"/>
  <c r="D15"/>
  <c r="D13" s="1"/>
  <c r="F11"/>
  <c r="F9"/>
  <c r="D67" l="1"/>
  <c r="E38" i="168"/>
  <c r="E180" s="1"/>
  <c r="F89" i="29"/>
  <c r="F79"/>
  <c r="F9"/>
  <c r="F132"/>
  <c r="E23"/>
  <c r="E135" s="1"/>
  <c r="F73"/>
  <c r="F55"/>
  <c r="F25"/>
  <c r="F37"/>
  <c r="F83"/>
  <c r="F85"/>
  <c r="E67" i="32"/>
  <c r="F19"/>
  <c r="F49"/>
  <c r="F64"/>
  <c r="D103" i="29"/>
  <c r="F103" s="1"/>
  <c r="F71"/>
  <c r="F62" i="32"/>
  <c r="F77" i="29"/>
  <c r="F105"/>
  <c r="F55" i="32"/>
  <c r="F15"/>
  <c r="D135" i="29" l="1"/>
  <c r="F135" s="1"/>
  <c r="F31" i="32"/>
  <c r="F130" i="29"/>
  <c r="F33" i="32"/>
  <c r="F23"/>
  <c r="F23" i="29"/>
  <c r="F13" i="32"/>
  <c r="F7" i="29" l="1"/>
  <c r="F7" i="32"/>
  <c r="F67" l="1"/>
</calcChain>
</file>

<file path=xl/comments1.xml><?xml version="1.0" encoding="utf-8"?>
<comments xmlns="http://schemas.openxmlformats.org/spreadsheetml/2006/main">
  <authors>
    <author>곽순석</author>
  </authors>
  <commentList>
    <comment ref="A130" authorId="0">
      <text>
        <r>
          <rPr>
            <b/>
            <sz val="9"/>
            <color indexed="81"/>
            <rFont val="돋움"/>
            <family val="3"/>
            <charset val="129"/>
          </rPr>
          <t>곽순석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<sst xmlns="http://schemas.openxmlformats.org/spreadsheetml/2006/main" count="317" uniqueCount="267">
  <si>
    <t>산  출  근  거</t>
    <phoneticPr fontId="7" type="noConversion"/>
  </si>
  <si>
    <t xml:space="preserve">항 </t>
    <phoneticPr fontId="7" type="noConversion"/>
  </si>
  <si>
    <t>목</t>
    <phoneticPr fontId="7" type="noConversion"/>
  </si>
  <si>
    <t>자금수입총계</t>
    <phoneticPr fontId="7" type="noConversion"/>
  </si>
  <si>
    <t>과                목</t>
    <phoneticPr fontId="7" type="noConversion"/>
  </si>
  <si>
    <t xml:space="preserve">관 </t>
    <phoneticPr fontId="7" type="noConversion"/>
  </si>
  <si>
    <t>금액</t>
    <phoneticPr fontId="7" type="noConversion"/>
  </si>
  <si>
    <t>미사용전기이월자금</t>
    <phoneticPr fontId="7" type="noConversion"/>
  </si>
  <si>
    <t>기부금수입</t>
    <phoneticPr fontId="7" type="noConversion"/>
  </si>
  <si>
    <t>예금이자수입</t>
    <phoneticPr fontId="7" type="noConversion"/>
  </si>
  <si>
    <t>예금이자</t>
    <phoneticPr fontId="7" type="noConversion"/>
  </si>
  <si>
    <t>기타교육외수입</t>
    <phoneticPr fontId="7" type="noConversion"/>
  </si>
  <si>
    <t>고정부채입금</t>
    <phoneticPr fontId="7" type="noConversion"/>
  </si>
  <si>
    <t>기초유동자산</t>
    <phoneticPr fontId="7" type="noConversion"/>
  </si>
  <si>
    <t>직원보수</t>
    <phoneticPr fontId="5" type="noConversion"/>
  </si>
  <si>
    <t>직원급여</t>
    <phoneticPr fontId="5" type="noConversion"/>
  </si>
  <si>
    <t>직원상여금</t>
    <phoneticPr fontId="5" type="noConversion"/>
  </si>
  <si>
    <t>직원제수당</t>
    <phoneticPr fontId="5" type="noConversion"/>
  </si>
  <si>
    <t>임시직인건비</t>
    <phoneticPr fontId="5" type="noConversion"/>
  </si>
  <si>
    <t>직원퇴직금</t>
    <phoneticPr fontId="5" type="noConversion"/>
  </si>
  <si>
    <t>관리운영비</t>
    <phoneticPr fontId="5" type="noConversion"/>
  </si>
  <si>
    <t>건축물관리비</t>
    <phoneticPr fontId="7" type="noConversion"/>
  </si>
  <si>
    <t>장비관리비</t>
    <phoneticPr fontId="7" type="noConversion"/>
  </si>
  <si>
    <t xml:space="preserve">시설용역비 </t>
    <phoneticPr fontId="7" type="noConversion"/>
  </si>
  <si>
    <t>보험료</t>
    <phoneticPr fontId="7" type="noConversion"/>
  </si>
  <si>
    <t>시설관리비</t>
    <phoneticPr fontId="7" type="noConversion"/>
  </si>
  <si>
    <t>여비교통비</t>
    <phoneticPr fontId="7" type="noConversion"/>
  </si>
  <si>
    <t>차량유지비</t>
    <phoneticPr fontId="7" type="noConversion"/>
  </si>
  <si>
    <t>소모품비</t>
    <phoneticPr fontId="5" type="noConversion"/>
  </si>
  <si>
    <t>통신비</t>
    <phoneticPr fontId="7" type="noConversion"/>
  </si>
  <si>
    <t>제세공과금</t>
    <phoneticPr fontId="5" type="noConversion"/>
  </si>
  <si>
    <t>복리후생비</t>
    <phoneticPr fontId="5" type="noConversion"/>
  </si>
  <si>
    <t>교육훈련비</t>
    <phoneticPr fontId="7" type="noConversion"/>
  </si>
  <si>
    <t>회의비</t>
    <phoneticPr fontId="7" type="noConversion"/>
  </si>
  <si>
    <t>기타운영비</t>
    <phoneticPr fontId="7" type="noConversion"/>
  </si>
  <si>
    <t>운영비</t>
    <phoneticPr fontId="7" type="noConversion"/>
  </si>
  <si>
    <t>예비비</t>
    <phoneticPr fontId="5" type="noConversion"/>
  </si>
  <si>
    <t xml:space="preserve">고정자산매입지출
</t>
    <phoneticPr fontId="5" type="noConversion"/>
  </si>
  <si>
    <t>고정부채상환</t>
    <phoneticPr fontId="5" type="noConversion"/>
  </si>
  <si>
    <t xml:space="preserve">기타고정부채상환
</t>
    <phoneticPr fontId="7" type="noConversion"/>
  </si>
  <si>
    <t>임의기금인출수입</t>
    <phoneticPr fontId="7" type="noConversion"/>
  </si>
  <si>
    <t>5220</t>
    <phoneticPr fontId="7" type="noConversion"/>
  </si>
  <si>
    <t>직원제수당</t>
    <phoneticPr fontId="5" type="noConversion"/>
  </si>
  <si>
    <t>직원법정부담금</t>
    <phoneticPr fontId="5" type="noConversion"/>
  </si>
  <si>
    <t>직원퇴직금</t>
    <phoneticPr fontId="5" type="noConversion"/>
  </si>
  <si>
    <t>관리운영비</t>
    <phoneticPr fontId="5" type="noConversion"/>
  </si>
  <si>
    <t>일반관리비</t>
    <phoneticPr fontId="7" type="noConversion"/>
  </si>
  <si>
    <t>여비교통비</t>
    <phoneticPr fontId="7" type="noConversion"/>
  </si>
  <si>
    <t>지급수수료</t>
    <phoneticPr fontId="7" type="noConversion"/>
  </si>
  <si>
    <t>업무추진비</t>
    <phoneticPr fontId="5" type="noConversion"/>
  </si>
  <si>
    <t>교육외비용</t>
    <phoneticPr fontId="5" type="noConversion"/>
  </si>
  <si>
    <t>예비비</t>
    <phoneticPr fontId="7" type="noConversion"/>
  </si>
  <si>
    <t>예비비</t>
    <phoneticPr fontId="5" type="noConversion"/>
  </si>
  <si>
    <t>유형고정자산매입지출</t>
    <phoneticPr fontId="5" type="noConversion"/>
  </si>
  <si>
    <t>보수</t>
    <phoneticPr fontId="7" type="noConversion"/>
  </si>
  <si>
    <t xml:space="preserve">시설용역비 </t>
    <phoneticPr fontId="7" type="noConversion"/>
  </si>
  <si>
    <t>"별지명세서첨부"</t>
    <phoneticPr fontId="7" type="noConversion"/>
  </si>
  <si>
    <t>(A-B)</t>
    <phoneticPr fontId="11" type="noConversion"/>
  </si>
  <si>
    <t xml:space="preserve">증감(-)        </t>
    <phoneticPr fontId="7" type="noConversion"/>
  </si>
  <si>
    <t>산출근거</t>
    <phoneticPr fontId="11" type="noConversion"/>
  </si>
  <si>
    <t xml:space="preserve">지 출 의 부 </t>
    <phoneticPr fontId="7" type="noConversion"/>
  </si>
  <si>
    <t>투자와기타자산지출</t>
    <phoneticPr fontId="7" type="noConversion"/>
  </si>
  <si>
    <t>투자자산지출</t>
    <phoneticPr fontId="7" type="noConversion"/>
  </si>
  <si>
    <t>투자유가증권매입대</t>
    <phoneticPr fontId="7" type="noConversion"/>
  </si>
  <si>
    <t>투자와기타자산수입</t>
    <phoneticPr fontId="7" type="noConversion"/>
  </si>
  <si>
    <t>기타고정부채</t>
    <phoneticPr fontId="7" type="noConversion"/>
  </si>
  <si>
    <t>임대보증금수입</t>
    <phoneticPr fontId="7" type="noConversion"/>
  </si>
  <si>
    <t xml:space="preserve">수 입 의 부 </t>
    <phoneticPr fontId="7" type="noConversion"/>
  </si>
  <si>
    <t>과                목</t>
    <phoneticPr fontId="7" type="noConversion"/>
  </si>
  <si>
    <t xml:space="preserve">증감(-)        </t>
    <phoneticPr fontId="7" type="noConversion"/>
  </si>
  <si>
    <t>산  출  근  거</t>
    <phoneticPr fontId="7" type="noConversion"/>
  </si>
  <si>
    <t xml:space="preserve">관 </t>
    <phoneticPr fontId="7" type="noConversion"/>
  </si>
  <si>
    <t xml:space="preserve">항 </t>
    <phoneticPr fontId="7" type="noConversion"/>
  </si>
  <si>
    <t>목</t>
    <phoneticPr fontId="7" type="noConversion"/>
  </si>
  <si>
    <t>(A-B)</t>
    <phoneticPr fontId="11" type="noConversion"/>
  </si>
  <si>
    <t>"별지명세서첨부"</t>
    <phoneticPr fontId="7" type="noConversion"/>
  </si>
  <si>
    <t>전입및기부수입</t>
    <phoneticPr fontId="7" type="noConversion"/>
  </si>
  <si>
    <t>교육외수입</t>
    <phoneticPr fontId="7" type="noConversion"/>
  </si>
  <si>
    <t>예금이자수입</t>
    <phoneticPr fontId="7" type="noConversion"/>
  </si>
  <si>
    <t>예금이자</t>
    <phoneticPr fontId="7" type="noConversion"/>
  </si>
  <si>
    <t>기타교육외수입</t>
    <phoneticPr fontId="7" type="noConversion"/>
  </si>
  <si>
    <t>잡수입</t>
    <phoneticPr fontId="7" type="noConversion"/>
  </si>
  <si>
    <t>투자와기타자산수입</t>
    <phoneticPr fontId="7" type="noConversion"/>
  </si>
  <si>
    <t>기타자산수입</t>
    <phoneticPr fontId="7" type="noConversion"/>
  </si>
  <si>
    <t>고정부채입금</t>
    <phoneticPr fontId="7" type="noConversion"/>
  </si>
  <si>
    <t>기타고정부채</t>
    <phoneticPr fontId="7" type="noConversion"/>
  </si>
  <si>
    <t>임대보증금수입</t>
    <phoneticPr fontId="7" type="noConversion"/>
  </si>
  <si>
    <t>미사용전기이월자금</t>
    <phoneticPr fontId="7" type="noConversion"/>
  </si>
  <si>
    <t>기초유동자산</t>
    <phoneticPr fontId="7" type="noConversion"/>
  </si>
  <si>
    <t>자금수입총계</t>
    <phoneticPr fontId="7" type="noConversion"/>
  </si>
  <si>
    <t>통신비</t>
    <phoneticPr fontId="7" type="noConversion"/>
  </si>
  <si>
    <t>복리후생비</t>
    <phoneticPr fontId="5" type="noConversion"/>
  </si>
  <si>
    <t>일반용역비</t>
    <phoneticPr fontId="7" type="noConversion"/>
  </si>
  <si>
    <t>회의비</t>
    <phoneticPr fontId="7" type="noConversion"/>
  </si>
  <si>
    <t>전출금</t>
    <phoneticPr fontId="7" type="noConversion"/>
  </si>
  <si>
    <t>전출금</t>
    <phoneticPr fontId="5" type="noConversion"/>
  </si>
  <si>
    <t>토지매입비</t>
    <phoneticPr fontId="5" type="noConversion"/>
  </si>
  <si>
    <t>건물매입비</t>
    <phoneticPr fontId="7" type="noConversion"/>
  </si>
  <si>
    <t>집기비품매입비</t>
    <phoneticPr fontId="5" type="noConversion"/>
  </si>
  <si>
    <t>임대보증금환급</t>
    <phoneticPr fontId="7" type="noConversion"/>
  </si>
  <si>
    <t>장기미지급금상환</t>
    <phoneticPr fontId="7" type="noConversion"/>
  </si>
  <si>
    <t>자금지출총계</t>
    <phoneticPr fontId="7" type="noConversion"/>
  </si>
  <si>
    <t>지정기부금</t>
    <phoneticPr fontId="7" type="noConversion"/>
  </si>
  <si>
    <t>퇴직금</t>
    <phoneticPr fontId="11" type="noConversion"/>
  </si>
  <si>
    <t xml:space="preserve">수 입 의 부 </t>
    <phoneticPr fontId="7" type="noConversion"/>
  </si>
  <si>
    <t>전입및기부수입</t>
    <phoneticPr fontId="7" type="noConversion"/>
  </si>
  <si>
    <t>잡수입</t>
    <phoneticPr fontId="11" type="noConversion"/>
  </si>
  <si>
    <t>임시직인건비</t>
    <phoneticPr fontId="5" type="noConversion"/>
  </si>
  <si>
    <t>보험료</t>
    <phoneticPr fontId="7" type="noConversion"/>
  </si>
  <si>
    <t>지급수수료</t>
    <phoneticPr fontId="7" type="noConversion"/>
  </si>
  <si>
    <t>업무추진비</t>
    <phoneticPr fontId="5" type="noConversion"/>
  </si>
  <si>
    <t>예비비</t>
    <phoneticPr fontId="7" type="noConversion"/>
  </si>
  <si>
    <t xml:space="preserve">고정자산매입지출
</t>
    <phoneticPr fontId="5" type="noConversion"/>
  </si>
  <si>
    <t>정근수당</t>
    <phoneticPr fontId="11" type="noConversion"/>
  </si>
  <si>
    <t>급량비</t>
    <phoneticPr fontId="11" type="noConversion"/>
  </si>
  <si>
    <t>사학연금</t>
    <phoneticPr fontId="11" type="noConversion"/>
  </si>
  <si>
    <t>직원상여</t>
    <phoneticPr fontId="11" type="noConversion"/>
  </si>
  <si>
    <t>아르바이트급여</t>
    <phoneticPr fontId="11" type="noConversion"/>
  </si>
  <si>
    <t>임시직인건비</t>
    <phoneticPr fontId="11" type="noConversion"/>
  </si>
  <si>
    <t>차량유류비</t>
    <phoneticPr fontId="11" type="noConversion"/>
  </si>
  <si>
    <t>주차.통행료비</t>
    <phoneticPr fontId="11" type="noConversion"/>
  </si>
  <si>
    <t>경조비</t>
    <phoneticPr fontId="11" type="noConversion"/>
  </si>
  <si>
    <t>직원수련회경비</t>
    <phoneticPr fontId="11" type="noConversion"/>
  </si>
  <si>
    <t>기타교육훈련비</t>
    <phoneticPr fontId="11" type="noConversion"/>
  </si>
  <si>
    <t>예비비</t>
    <phoneticPr fontId="11" type="noConversion"/>
  </si>
  <si>
    <t>사무용집기비품</t>
    <phoneticPr fontId="11" type="noConversion"/>
  </si>
  <si>
    <t>예금이자수입</t>
    <phoneticPr fontId="11" type="noConversion"/>
  </si>
  <si>
    <t>자금지출총계</t>
    <phoneticPr fontId="7" type="noConversion"/>
  </si>
  <si>
    <t>미사용전기이월자금</t>
    <phoneticPr fontId="11" type="noConversion"/>
  </si>
  <si>
    <t>항 목 별 세 부 명 세 서</t>
    <phoneticPr fontId="11" type="noConversion"/>
  </si>
  <si>
    <t>수  입  의  부</t>
    <phoneticPr fontId="11" type="noConversion"/>
  </si>
  <si>
    <t>지 정 기부 금</t>
    <phoneticPr fontId="7" type="noConversion"/>
  </si>
  <si>
    <t>수익재산수입</t>
    <phoneticPr fontId="7" type="noConversion"/>
  </si>
  <si>
    <t>임대료수입</t>
    <phoneticPr fontId="7" type="noConversion"/>
  </si>
  <si>
    <t>배당금수입</t>
    <phoneticPr fontId="7" type="noConversion"/>
  </si>
  <si>
    <t>임의기금인출수입</t>
    <phoneticPr fontId="7" type="noConversion"/>
  </si>
  <si>
    <t>임의건축기금인출</t>
    <phoneticPr fontId="7" type="noConversion"/>
  </si>
  <si>
    <t>임의기타기금인출</t>
    <phoneticPr fontId="7" type="noConversion"/>
  </si>
  <si>
    <t>고정자산매각수입</t>
    <phoneticPr fontId="7" type="noConversion"/>
  </si>
  <si>
    <t>유형고정자산매각수입</t>
    <phoneticPr fontId="7" type="noConversion"/>
  </si>
  <si>
    <t>토지매각대</t>
    <phoneticPr fontId="7" type="noConversion"/>
  </si>
  <si>
    <t>지  출  의  부</t>
    <phoneticPr fontId="11" type="noConversion"/>
  </si>
  <si>
    <t>경 상 비 전 출 금</t>
    <phoneticPr fontId="5" type="noConversion"/>
  </si>
  <si>
    <t>임의기금적립</t>
    <phoneticPr fontId="7" type="noConversion"/>
  </si>
  <si>
    <t>임의기타기금적립</t>
    <phoneticPr fontId="7" type="noConversion"/>
  </si>
  <si>
    <t>임의건축기금적립</t>
    <phoneticPr fontId="7" type="noConversion"/>
  </si>
  <si>
    <t>기타시설관리비</t>
    <phoneticPr fontId="7" type="noConversion"/>
  </si>
  <si>
    <t>미사용차기이월자          금</t>
    <phoneticPr fontId="5" type="noConversion"/>
  </si>
  <si>
    <t>기말유동자산</t>
    <phoneticPr fontId="7" type="noConversion"/>
  </si>
  <si>
    <t>기타수익재산수입</t>
    <phoneticPr fontId="7" type="noConversion"/>
  </si>
  <si>
    <t>투자와기타자산지출</t>
    <phoneticPr fontId="7" type="noConversion"/>
  </si>
  <si>
    <t>5220</t>
    <phoneticPr fontId="11" type="noConversion"/>
  </si>
  <si>
    <t>각종잡수입 입금</t>
    <phoneticPr fontId="11" type="noConversion"/>
  </si>
  <si>
    <t>임의건축기금인출</t>
    <phoneticPr fontId="7" type="noConversion"/>
  </si>
  <si>
    <t>대원빌딩 리모델링 공사비 인출</t>
    <phoneticPr fontId="11" type="noConversion"/>
  </si>
  <si>
    <t>대원빌딩 임대료 수입 등</t>
    <phoneticPr fontId="11" type="noConversion"/>
  </si>
  <si>
    <t xml:space="preserve">직원급여 </t>
    <phoneticPr fontId="11" type="noConversion"/>
  </si>
  <si>
    <t>보직수당</t>
    <phoneticPr fontId="11" type="noConversion"/>
  </si>
  <si>
    <t>가계보조비</t>
    <phoneticPr fontId="11" type="noConversion"/>
  </si>
  <si>
    <t>직원자녀 학비보조</t>
    <phoneticPr fontId="11" type="noConversion"/>
  </si>
  <si>
    <t>교육훈련비</t>
    <phoneticPr fontId="11" type="noConversion"/>
  </si>
  <si>
    <t>기타수당</t>
    <phoneticPr fontId="11" type="noConversion"/>
  </si>
  <si>
    <t>의료보험,국민연금등</t>
    <phoneticPr fontId="11" type="noConversion"/>
  </si>
  <si>
    <t>기타시설관리비</t>
    <phoneticPr fontId="11" type="noConversion"/>
  </si>
  <si>
    <t>직무수행 교통비</t>
    <phoneticPr fontId="11" type="noConversion"/>
  </si>
  <si>
    <t>기타복리후생비</t>
    <phoneticPr fontId="11" type="noConversion"/>
  </si>
  <si>
    <t>직무차 업무추진비</t>
    <phoneticPr fontId="11" type="noConversion"/>
  </si>
  <si>
    <t>임의기금적립</t>
    <phoneticPr fontId="7" type="noConversion"/>
  </si>
  <si>
    <t>대원빌딩 임대보증금 환급</t>
    <phoneticPr fontId="11" type="noConversion"/>
  </si>
  <si>
    <t>미사용차기이월자금</t>
    <phoneticPr fontId="11" type="noConversion"/>
  </si>
  <si>
    <t>기말유동자산</t>
    <phoneticPr fontId="11" type="noConversion"/>
  </si>
  <si>
    <t>제 2 조  예산편성 기본방침</t>
    <phoneticPr fontId="10" type="noConversion"/>
  </si>
  <si>
    <t>제 3 조  세입.세출의 상세한 내용은 자금 예산서와 같다.</t>
    <phoneticPr fontId="10" type="noConversion"/>
  </si>
  <si>
    <t>건물 유지보수관리비</t>
    <phoneticPr fontId="11" type="noConversion"/>
  </si>
  <si>
    <t>청소 및 경비용역비</t>
    <phoneticPr fontId="11" type="noConversion"/>
  </si>
  <si>
    <t>장기미수금회수</t>
    <phoneticPr fontId="7" type="noConversion"/>
  </si>
  <si>
    <t>장기미지급금수입</t>
    <phoneticPr fontId="7" type="noConversion"/>
  </si>
  <si>
    <t>경상비전출금</t>
    <phoneticPr fontId="11" type="noConversion"/>
  </si>
  <si>
    <t>(2014. 3. 1부터 2015. 2. 28까지)</t>
    <phoneticPr fontId="5" type="noConversion"/>
  </si>
  <si>
    <t>2014계년도(A)</t>
    <phoneticPr fontId="7" type="noConversion"/>
  </si>
  <si>
    <t>2013회계년도(B)</t>
    <phoneticPr fontId="7" type="noConversion"/>
  </si>
  <si>
    <t xml:space="preserve">  (2014. 3. 1부터 2015. 2. 28까지)</t>
    <phoneticPr fontId="5" type="noConversion"/>
  </si>
  <si>
    <t>2014학년도(A)</t>
    <phoneticPr fontId="7" type="noConversion"/>
  </si>
  <si>
    <t>2013학년도(B)</t>
    <phoneticPr fontId="7" type="noConversion"/>
  </si>
  <si>
    <t>(2014. 3. 1부터 2015. 2. 28까지)</t>
    <phoneticPr fontId="5" type="noConversion"/>
  </si>
  <si>
    <t>기타</t>
    <phoneticPr fontId="11" type="noConversion"/>
  </si>
  <si>
    <t>장비관리비</t>
    <phoneticPr fontId="11" type="noConversion"/>
  </si>
  <si>
    <t>기타 보험료</t>
    <phoneticPr fontId="11" type="noConversion"/>
  </si>
  <si>
    <t>사무용 소모품비(토너외)</t>
    <phoneticPr fontId="11" type="noConversion"/>
  </si>
  <si>
    <t>전화 요금 및 기타 통신비</t>
    <phoneticPr fontId="11" type="noConversion"/>
  </si>
  <si>
    <t>각종 수수료</t>
    <phoneticPr fontId="11" type="noConversion"/>
  </si>
  <si>
    <t>화분 및 조화대</t>
    <phoneticPr fontId="11" type="noConversion"/>
  </si>
  <si>
    <t>2014학년도 수익사업회계 자금예산서</t>
    <phoneticPr fontId="11" type="noConversion"/>
  </si>
  <si>
    <t>수익사업회계</t>
    <phoneticPr fontId="11" type="noConversion"/>
  </si>
  <si>
    <t>수익사업회계</t>
    <phoneticPr fontId="11" type="noConversion"/>
  </si>
  <si>
    <t>학교법인  동원육영회</t>
    <phoneticPr fontId="11" type="noConversion"/>
  </si>
  <si>
    <t xml:space="preserve">  2014회계연도 수익사업회계 자금운용 예산규모는 2,298,797천원으로 한다.</t>
    <phoneticPr fontId="10" type="noConversion"/>
  </si>
  <si>
    <t>제 1 조  학교법인 동원육영회 수익사업회계 자금운용 예산규모</t>
    <phoneticPr fontId="10" type="noConversion"/>
  </si>
  <si>
    <t xml:space="preserve"> - 기본재산의 효율적 운영 도모</t>
    <phoneticPr fontId="11" type="noConversion"/>
  </si>
  <si>
    <t xml:space="preserve"> - 소모성 경비를 최대한 절약하여 대학전출금으로 전출 도모</t>
    <phoneticPr fontId="10" type="noConversion"/>
  </si>
  <si>
    <t xml:space="preserve"> - 각 수익사업부의 사업 활성화에 노력 경주 </t>
    <phoneticPr fontId="10" type="noConversion"/>
  </si>
  <si>
    <t>수 익 사 업 회 계</t>
    <phoneticPr fontId="11" type="noConversion"/>
  </si>
  <si>
    <t>장기차입금</t>
    <phoneticPr fontId="7" type="noConversion"/>
  </si>
  <si>
    <t>장기차입금차입</t>
    <phoneticPr fontId="7" type="noConversion"/>
  </si>
  <si>
    <t>수익사업회계 자금예산서</t>
    <phoneticPr fontId="5" type="noConversion"/>
  </si>
  <si>
    <t>난방비</t>
    <phoneticPr fontId="7" type="noConversion"/>
  </si>
  <si>
    <t>전기수도료</t>
    <phoneticPr fontId="5" type="noConversion"/>
  </si>
  <si>
    <t>보상비</t>
    <phoneticPr fontId="5" type="noConversion"/>
  </si>
  <si>
    <t>지급이자</t>
    <phoneticPr fontId="7" type="noConversion"/>
  </si>
  <si>
    <t>이자비용</t>
    <phoneticPr fontId="7" type="noConversion"/>
  </si>
  <si>
    <t>장기미수금</t>
    <phoneticPr fontId="7" type="noConversion"/>
  </si>
  <si>
    <t>건설가계정</t>
    <phoneticPr fontId="5" type="noConversion"/>
  </si>
  <si>
    <t>장기차입금상환</t>
    <phoneticPr fontId="7" type="noConversion"/>
  </si>
  <si>
    <t>수익사업회계 항목별 예산세부명세서</t>
    <phoneticPr fontId="5" type="noConversion"/>
  </si>
  <si>
    <t>임대료수입</t>
    <phoneticPr fontId="11" type="noConversion"/>
  </si>
  <si>
    <t>대원빌딩 임대료 수입</t>
    <phoneticPr fontId="11" type="noConversion"/>
  </si>
  <si>
    <t>업무용지 토지임대료 수입</t>
    <phoneticPr fontId="11" type="noConversion"/>
  </si>
  <si>
    <t>배당금수입</t>
    <phoneticPr fontId="11" type="noConversion"/>
  </si>
  <si>
    <t>외대어학연구소 출자에 대한 배당금(10%)</t>
    <phoneticPr fontId="11" type="noConversion"/>
  </si>
  <si>
    <t>기타수익재산수입</t>
    <phoneticPr fontId="11" type="noConversion"/>
  </si>
  <si>
    <t>대원빌딩 상.하수도료</t>
    <phoneticPr fontId="11" type="noConversion"/>
  </si>
  <si>
    <t>대원빌딩 관리비 수입</t>
    <phoneticPr fontId="11" type="noConversion"/>
  </si>
  <si>
    <t>대원빌딩 주차료 수입</t>
    <phoneticPr fontId="11" type="noConversion"/>
  </si>
  <si>
    <t>대원빌딩 전기료 수입</t>
    <phoneticPr fontId="11" type="noConversion"/>
  </si>
  <si>
    <t>대원빌딩 화재보험료</t>
    <phoneticPr fontId="11" type="noConversion"/>
  </si>
  <si>
    <t>대원빌딩 지하소독 방역료</t>
    <phoneticPr fontId="11" type="noConversion"/>
  </si>
  <si>
    <t xml:space="preserve">농장부지 휀스 설치비 등 </t>
    <phoneticPr fontId="11" type="noConversion"/>
  </si>
  <si>
    <t>기타시설  보수비</t>
    <phoneticPr fontId="11" type="noConversion"/>
  </si>
  <si>
    <t>대원빌딩 위생용 소모품비</t>
    <phoneticPr fontId="11" type="noConversion"/>
  </si>
  <si>
    <t>형광등외 전기자재비</t>
    <phoneticPr fontId="11" type="noConversion"/>
  </si>
  <si>
    <t>난 방 비</t>
    <phoneticPr fontId="5" type="noConversion"/>
  </si>
  <si>
    <t>대원빌딩 도시가스료</t>
    <phoneticPr fontId="11" type="noConversion"/>
  </si>
  <si>
    <t>전기수도료</t>
    <phoneticPr fontId="5" type="noConversion"/>
  </si>
  <si>
    <t>대원빌딩 수도료</t>
    <phoneticPr fontId="11" type="noConversion"/>
  </si>
  <si>
    <t>대원빌딩 전기료</t>
    <phoneticPr fontId="11" type="noConversion"/>
  </si>
  <si>
    <t>재산세(토지,건물)외 각종 공과금</t>
    <phoneticPr fontId="11" type="noConversion"/>
  </si>
  <si>
    <t>교통유발부담금 및 도로사용료</t>
    <phoneticPr fontId="11" type="noConversion"/>
  </si>
  <si>
    <t>부가세(간주임대료)</t>
    <phoneticPr fontId="11" type="noConversion"/>
  </si>
  <si>
    <t>환경개선부담금</t>
    <phoneticPr fontId="11" type="noConversion"/>
  </si>
  <si>
    <t>업무용지 재산세 등</t>
    <phoneticPr fontId="11" type="noConversion"/>
  </si>
  <si>
    <t>대원빌딩 부동산 중개수수료</t>
    <phoneticPr fontId="11" type="noConversion"/>
  </si>
  <si>
    <t>승강기 점검료 및 보일러 검사외</t>
    <phoneticPr fontId="11" type="noConversion"/>
  </si>
  <si>
    <t>회계프로그램 유지보수료 외</t>
    <phoneticPr fontId="11" type="noConversion"/>
  </si>
  <si>
    <t>일반 용역비</t>
    <phoneticPr fontId="11" type="noConversion"/>
  </si>
  <si>
    <t>대월빌딩 리모델링 추진위원 회의비</t>
    <phoneticPr fontId="11" type="noConversion"/>
  </si>
  <si>
    <t>보상비</t>
    <phoneticPr fontId="5" type="noConversion"/>
  </si>
  <si>
    <t>대원빌딩 지하상가 보상비</t>
    <phoneticPr fontId="11" type="noConversion"/>
  </si>
  <si>
    <t>전출금</t>
    <phoneticPr fontId="11" type="noConversion"/>
  </si>
  <si>
    <t>교육외비용</t>
    <phoneticPr fontId="7" type="noConversion"/>
  </si>
  <si>
    <t>지급이자</t>
    <phoneticPr fontId="5" type="noConversion"/>
  </si>
  <si>
    <t>이자비용</t>
    <phoneticPr fontId="11" type="noConversion"/>
  </si>
  <si>
    <t>7억원에 대한 은행이자</t>
    <phoneticPr fontId="11" type="noConversion"/>
  </si>
  <si>
    <t>투자자산지출</t>
    <phoneticPr fontId="11" type="noConversion"/>
  </si>
  <si>
    <t>투자유가증권매입</t>
    <phoneticPr fontId="11" type="noConversion"/>
  </si>
  <si>
    <t>대원빌딩 리모델링 경비 적립</t>
    <phoneticPr fontId="11" type="noConversion"/>
  </si>
  <si>
    <t>유형고정자산매입지출</t>
    <phoneticPr fontId="5" type="noConversion"/>
  </si>
  <si>
    <t>건설가계정</t>
    <phoneticPr fontId="5" type="noConversion"/>
  </si>
  <si>
    <t>아현동 조합원아파트 분담금</t>
    <phoneticPr fontId="11" type="noConversion"/>
  </si>
  <si>
    <t>고유목적사업준비금설정</t>
    <phoneticPr fontId="7" type="noConversion"/>
  </si>
  <si>
    <t>고유목적사업준비금 전출</t>
    <phoneticPr fontId="7" type="noConversion"/>
  </si>
  <si>
    <t>고유목적사업준
비금전출</t>
    <phoneticPr fontId="7" type="noConversion"/>
  </si>
  <si>
    <t>고유목적사업준비금설정
설정</t>
    <phoneticPr fontId="11" type="noConversion"/>
  </si>
  <si>
    <t>고유목적사업준비금 설정</t>
    <phoneticPr fontId="11" type="noConversion"/>
  </si>
  <si>
    <t>고유목적사업준비금전출</t>
    <phoneticPr fontId="11" type="noConversion"/>
  </si>
  <si>
    <t>고유목적사업준비금 전출</t>
    <phoneticPr fontId="11" type="noConversion"/>
  </si>
  <si>
    <t>2014학년도 자금예산 총칙</t>
    <phoneticPr fontId="10" type="noConversion"/>
  </si>
  <si>
    <t>학교법인 동원육영회</t>
    <phoneticPr fontId="11" type="noConversion"/>
  </si>
</sst>
</file>

<file path=xl/styles.xml><?xml version="1.0" encoding="utf-8"?>
<styleSheet xmlns="http://schemas.openxmlformats.org/spreadsheetml/2006/main">
  <numFmts count="8">
    <numFmt numFmtId="176" formatCode="_ * #,##0_ ;_ * \-#,##0_ ;_ * &quot;-&quot;_ ;_ @_ "/>
    <numFmt numFmtId="177" formatCode="_ * #,##0.00_ ;_ * \-#,##0.00_ ;_ * &quot;-&quot;??_ ;_ @_ "/>
    <numFmt numFmtId="178" formatCode="&quot;기성회부문-&quot;#,##0"/>
    <numFmt numFmtId="179" formatCode="&quot; 기성회부문-&quot;#,##0\ "/>
    <numFmt numFmtId="180" formatCode="_-&quot;₩&quot;* #,##0.00_-;&quot;₩&quot;\-&quot;₩&quot;* #,##0.00_-;_-&quot;₩&quot;* &quot;-&quot;??_-;_-@_-"/>
    <numFmt numFmtId="181" formatCode="&quot;₩&quot;#,##0.00;[Red]&quot;₩&quot;&quot;₩&quot;&quot;₩&quot;&quot;₩&quot;\-&quot;₩&quot;#,##0.00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</numFmts>
  <fonts count="35">
    <font>
      <sz val="12"/>
      <name val="바탕체"/>
      <family val="1"/>
      <charset val="129"/>
    </font>
    <font>
      <b/>
      <sz val="12"/>
      <name val="바탕체"/>
      <family val="1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2"/>
      <name val="굴림체"/>
      <family val="3"/>
      <charset val="129"/>
    </font>
    <font>
      <sz val="10"/>
      <name val="MS Sans Serif"/>
      <family val="2"/>
    </font>
    <font>
      <b/>
      <sz val="10"/>
      <name val="굴림체"/>
      <family val="3"/>
      <charset val="129"/>
    </font>
    <font>
      <sz val="8"/>
      <name val="바탕"/>
      <family val="1"/>
      <charset val="129"/>
    </font>
    <font>
      <sz val="10"/>
      <name val="굴림체"/>
      <family val="3"/>
      <charset val="129"/>
    </font>
    <font>
      <b/>
      <sz val="28"/>
      <name val="굴림체"/>
      <family val="3"/>
      <charset val="129"/>
    </font>
    <font>
      <sz val="8"/>
      <name val="돋움"/>
      <family val="3"/>
      <charset val="129"/>
    </font>
    <font>
      <sz val="8"/>
      <name val="바탕체"/>
      <family val="1"/>
      <charset val="129"/>
    </font>
    <font>
      <sz val="12"/>
      <name val="바탕"/>
      <family val="1"/>
      <charset val="129"/>
    </font>
    <font>
      <sz val="10"/>
      <name val="Arial"/>
      <family val="2"/>
    </font>
    <font>
      <b/>
      <sz val="9.5"/>
      <name val="Courier"/>
      <family val="3"/>
    </font>
    <font>
      <b/>
      <sz val="9.85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굴림체"/>
      <family val="3"/>
      <charset val="129"/>
    </font>
    <font>
      <b/>
      <sz val="24"/>
      <name val="굴림체"/>
      <family val="3"/>
      <charset val="129"/>
    </font>
    <font>
      <sz val="9"/>
      <name val="굴림체"/>
      <family val="3"/>
      <charset val="129"/>
    </font>
    <font>
      <sz val="10"/>
      <color indexed="10"/>
      <name val="굴림체"/>
      <family val="3"/>
      <charset val="129"/>
    </font>
    <font>
      <sz val="6"/>
      <name val="굴림체"/>
      <family val="3"/>
      <charset val="129"/>
    </font>
    <font>
      <sz val="8.5"/>
      <name val="굴림체"/>
      <family val="3"/>
      <charset val="129"/>
    </font>
    <font>
      <b/>
      <sz val="12"/>
      <name val="굴림체"/>
      <family val="3"/>
      <charset val="129"/>
    </font>
    <font>
      <b/>
      <sz val="48"/>
      <name val="굴림체"/>
      <family val="3"/>
      <charset val="129"/>
    </font>
    <font>
      <b/>
      <sz val="20"/>
      <name val="굴림체"/>
      <family val="3"/>
      <charset val="129"/>
    </font>
    <font>
      <sz val="11"/>
      <name val="굴림체"/>
      <family val="3"/>
      <charset val="129"/>
    </font>
    <font>
      <b/>
      <sz val="42"/>
      <name val="굴림체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4"/>
      <name val="굴림체"/>
      <family val="3"/>
      <charset val="129"/>
    </font>
    <font>
      <b/>
      <sz val="36"/>
      <name val="굴림체"/>
      <family val="3"/>
      <charset val="129"/>
    </font>
    <font>
      <sz val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/>
    <xf numFmtId="0" fontId="2" fillId="0" borderId="0"/>
    <xf numFmtId="0" fontId="13" fillId="0" borderId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38" fontId="14" fillId="2" borderId="0" applyNumberFormat="0" applyBorder="0" applyAlignment="0" applyProtection="0"/>
    <xf numFmtId="0" fontId="15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10" fontId="14" fillId="2" borderId="3" applyNumberFormat="0" applyBorder="0" applyAlignment="0" applyProtection="0"/>
    <xf numFmtId="0" fontId="16" fillId="0" borderId="4"/>
    <xf numFmtId="181" fontId="1" fillId="0" borderId="0"/>
    <xf numFmtId="0" fontId="17" fillId="0" borderId="0"/>
  </cellStyleXfs>
  <cellXfs count="273">
    <xf numFmtId="0" fontId="0" fillId="0" borderId="0" xfId="0"/>
    <xf numFmtId="176" fontId="6" fillId="0" borderId="0" xfId="2" applyFont="1" applyAlignment="1">
      <alignment horizontal="center" vertical="center"/>
    </xf>
    <xf numFmtId="176" fontId="6" fillId="0" borderId="0" xfId="2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8" fillId="0" borderId="0" xfId="2" applyFont="1" applyFill="1" applyAlignment="1">
      <alignment vertical="center"/>
    </xf>
    <xf numFmtId="176" fontId="18" fillId="0" borderId="0" xfId="2" applyFont="1" applyAlignment="1">
      <alignment horizontal="center" vertical="center"/>
    </xf>
    <xf numFmtId="176" fontId="18" fillId="0" borderId="0" xfId="2" applyFont="1" applyAlignment="1">
      <alignment vertical="center"/>
    </xf>
    <xf numFmtId="176" fontId="4" fillId="0" borderId="0" xfId="2" applyFont="1"/>
    <xf numFmtId="176" fontId="4" fillId="0" borderId="0" xfId="2" applyFont="1" applyAlignment="1">
      <alignment vertical="center"/>
    </xf>
    <xf numFmtId="176" fontId="6" fillId="4" borderId="5" xfId="2" applyFont="1" applyFill="1" applyBorder="1" applyAlignment="1">
      <alignment horizontal="center" wrapText="1"/>
    </xf>
    <xf numFmtId="176" fontId="6" fillId="4" borderId="3" xfId="2" applyFont="1" applyFill="1" applyBorder="1" applyAlignment="1">
      <alignment horizontal="center" vertical="center"/>
    </xf>
    <xf numFmtId="176" fontId="6" fillId="4" borderId="7" xfId="2" applyFont="1" applyFill="1" applyBorder="1" applyAlignment="1">
      <alignment horizontal="center" vertical="top"/>
    </xf>
    <xf numFmtId="0" fontId="8" fillId="0" borderId="5" xfId="2" applyNumberFormat="1" applyFont="1" applyFill="1" applyBorder="1" applyAlignment="1">
      <alignment horizontal="left" vertical="center"/>
    </xf>
    <xf numFmtId="176" fontId="8" fillId="0" borderId="5" xfId="2" applyFont="1" applyFill="1" applyBorder="1" applyAlignment="1">
      <alignment horizontal="center" vertical="center"/>
    </xf>
    <xf numFmtId="49" fontId="8" fillId="0" borderId="7" xfId="2" applyNumberFormat="1" applyFont="1" applyBorder="1" applyAlignment="1">
      <alignment horizontal="distributed" vertical="top" readingOrder="1"/>
    </xf>
    <xf numFmtId="176" fontId="8" fillId="0" borderId="7" xfId="2" applyNumberFormat="1" applyFont="1" applyBorder="1" applyAlignment="1">
      <alignment vertical="center"/>
    </xf>
    <xf numFmtId="176" fontId="8" fillId="0" borderId="7" xfId="2" applyFont="1" applyBorder="1" applyAlignment="1">
      <alignment horizontal="center" vertical="center"/>
    </xf>
    <xf numFmtId="176" fontId="8" fillId="0" borderId="0" xfId="2" applyFont="1" applyAlignment="1">
      <alignment vertical="center"/>
    </xf>
    <xf numFmtId="49" fontId="8" fillId="0" borderId="5" xfId="2" applyNumberFormat="1" applyFont="1" applyBorder="1" applyAlignment="1">
      <alignment horizontal="left" vertical="top" readingOrder="1"/>
    </xf>
    <xf numFmtId="49" fontId="8" fillId="0" borderId="5" xfId="2" applyNumberFormat="1" applyFont="1" applyBorder="1" applyAlignment="1">
      <alignment horizontal="distributed" vertical="top" readingOrder="1"/>
    </xf>
    <xf numFmtId="176" fontId="8" fillId="0" borderId="5" xfId="2" applyNumberFormat="1" applyFont="1" applyBorder="1" applyAlignment="1">
      <alignment vertical="center"/>
    </xf>
    <xf numFmtId="176" fontId="8" fillId="0" borderId="5" xfId="2" applyFont="1" applyBorder="1" applyAlignment="1">
      <alignment vertical="center"/>
    </xf>
    <xf numFmtId="176" fontId="8" fillId="0" borderId="7" xfId="2" applyFont="1" applyBorder="1" applyAlignment="1">
      <alignment vertical="center"/>
    </xf>
    <xf numFmtId="176" fontId="20" fillId="0" borderId="7" xfId="2" applyFont="1" applyBorder="1" applyAlignment="1">
      <alignment vertical="center"/>
    </xf>
    <xf numFmtId="176" fontId="20" fillId="0" borderId="5" xfId="2" applyFont="1" applyBorder="1" applyAlignment="1">
      <alignment vertical="center"/>
    </xf>
    <xf numFmtId="176" fontId="20" fillId="0" borderId="5" xfId="2" applyFont="1" applyBorder="1" applyAlignment="1">
      <alignment horizontal="left" vertical="center"/>
    </xf>
    <xf numFmtId="176" fontId="8" fillId="0" borderId="7" xfId="2" applyFont="1" applyBorder="1" applyAlignment="1">
      <alignment vertical="center" shrinkToFit="1"/>
    </xf>
    <xf numFmtId="0" fontId="8" fillId="0" borderId="5" xfId="2" applyNumberFormat="1" applyFont="1" applyBorder="1" applyAlignment="1">
      <alignment horizontal="left" vertical="top" readingOrder="1"/>
    </xf>
    <xf numFmtId="176" fontId="8" fillId="0" borderId="5" xfId="2" applyFont="1" applyBorder="1" applyAlignment="1">
      <alignment vertical="center" shrinkToFit="1"/>
    </xf>
    <xf numFmtId="176" fontId="21" fillId="0" borderId="0" xfId="2" applyFont="1" applyAlignment="1">
      <alignment vertical="center"/>
    </xf>
    <xf numFmtId="0" fontId="8" fillId="0" borderId="7" xfId="2" applyNumberFormat="1" applyFont="1" applyBorder="1" applyAlignment="1">
      <alignment vertical="top" wrapText="1" readingOrder="1"/>
    </xf>
    <xf numFmtId="0" fontId="8" fillId="0" borderId="7" xfId="2" applyNumberFormat="1" applyFont="1" applyBorder="1" applyAlignment="1">
      <alignment vertical="top" readingOrder="1"/>
    </xf>
    <xf numFmtId="0" fontId="8" fillId="0" borderId="7" xfId="2" applyNumberFormat="1" applyFont="1" applyBorder="1" applyAlignment="1">
      <alignment horizontal="distributed" vertical="center" wrapText="1" readingOrder="1"/>
    </xf>
    <xf numFmtId="0" fontId="8" fillId="0" borderId="6" xfId="2" applyNumberFormat="1" applyFont="1" applyBorder="1" applyAlignment="1">
      <alignment vertical="top" wrapText="1" readingOrder="1"/>
    </xf>
    <xf numFmtId="0" fontId="8" fillId="0" borderId="6" xfId="2" applyNumberFormat="1" applyFont="1" applyBorder="1" applyAlignment="1">
      <alignment vertical="top" readingOrder="1"/>
    </xf>
    <xf numFmtId="0" fontId="8" fillId="0" borderId="6" xfId="2" applyNumberFormat="1" applyFont="1" applyBorder="1" applyAlignment="1">
      <alignment horizontal="left" vertical="center" wrapText="1" readingOrder="1"/>
    </xf>
    <xf numFmtId="176" fontId="8" fillId="0" borderId="6" xfId="2" applyFont="1" applyBorder="1" applyAlignment="1">
      <alignment vertical="center"/>
    </xf>
    <xf numFmtId="0" fontId="8" fillId="0" borderId="5" xfId="2" applyNumberFormat="1" applyFont="1" applyBorder="1" applyAlignment="1">
      <alignment horizontal="left" vertical="center" wrapText="1" readingOrder="1"/>
    </xf>
    <xf numFmtId="176" fontId="8" fillId="0" borderId="5" xfId="2" applyFont="1" applyBorder="1" applyAlignment="1">
      <alignment horizontal="left" vertical="center"/>
    </xf>
    <xf numFmtId="0" fontId="8" fillId="0" borderId="5" xfId="2" applyNumberFormat="1" applyFont="1" applyBorder="1" applyAlignment="1">
      <alignment horizontal="left" vertical="top" wrapText="1" readingOrder="1"/>
    </xf>
    <xf numFmtId="0" fontId="8" fillId="0" borderId="5" xfId="2" applyNumberFormat="1" applyFont="1" applyBorder="1" applyAlignment="1">
      <alignment horizontal="distributed" vertical="center" wrapText="1" readingOrder="1"/>
    </xf>
    <xf numFmtId="176" fontId="8" fillId="0" borderId="5" xfId="2" applyFont="1" applyBorder="1" applyAlignment="1" applyProtection="1">
      <alignment vertical="center"/>
      <protection locked="0"/>
    </xf>
    <xf numFmtId="0" fontId="8" fillId="0" borderId="7" xfId="2" applyNumberFormat="1" applyFont="1" applyBorder="1" applyAlignment="1">
      <alignment horizontal="distributed" vertical="center" readingOrder="1"/>
    </xf>
    <xf numFmtId="0" fontId="8" fillId="0" borderId="5" xfId="2" applyNumberFormat="1" applyFont="1" applyBorder="1" applyAlignment="1">
      <alignment horizontal="left" vertical="center" readingOrder="1"/>
    </xf>
    <xf numFmtId="176" fontId="8" fillId="0" borderId="7" xfId="2" applyFont="1" applyBorder="1" applyAlignment="1" applyProtection="1">
      <alignment vertical="center"/>
      <protection locked="0"/>
    </xf>
    <xf numFmtId="176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6" xfId="2" applyNumberFormat="1" applyFont="1" applyBorder="1" applyAlignment="1">
      <alignment horizontal="distributed" vertical="center" wrapText="1" readingOrder="1"/>
    </xf>
    <xf numFmtId="176" fontId="8" fillId="0" borderId="6" xfId="2" applyFont="1" applyBorder="1" applyAlignment="1" applyProtection="1">
      <alignment vertical="center"/>
      <protection locked="0"/>
    </xf>
    <xf numFmtId="0" fontId="20" fillId="0" borderId="7" xfId="2" applyNumberFormat="1" applyFont="1" applyBorder="1" applyAlignment="1">
      <alignment horizontal="distributed" vertical="center" wrapText="1" readingOrder="1"/>
    </xf>
    <xf numFmtId="0" fontId="8" fillId="0" borderId="7" xfId="2" applyNumberFormat="1" applyFont="1" applyBorder="1" applyAlignment="1">
      <alignment horizontal="distributed" vertical="top" readingOrder="1"/>
    </xf>
    <xf numFmtId="176" fontId="8" fillId="0" borderId="5" xfId="2" applyFont="1" applyBorder="1" applyAlignment="1" applyProtection="1">
      <alignment vertical="center"/>
    </xf>
    <xf numFmtId="176" fontId="8" fillId="0" borderId="7" xfId="2" applyFont="1" applyBorder="1" applyAlignment="1" applyProtection="1">
      <alignment vertical="center"/>
    </xf>
    <xf numFmtId="0" fontId="8" fillId="0" borderId="5" xfId="2" applyNumberFormat="1" applyFont="1" applyBorder="1" applyAlignment="1">
      <alignment horizontal="distributed" vertical="top" readingOrder="1"/>
    </xf>
    <xf numFmtId="0" fontId="20" fillId="0" borderId="5" xfId="2" applyNumberFormat="1" applyFont="1" applyBorder="1" applyAlignment="1">
      <alignment horizontal="distributed" vertical="center" wrapText="1" readingOrder="1"/>
    </xf>
    <xf numFmtId="176" fontId="8" fillId="0" borderId="3" xfId="2" applyFont="1" applyBorder="1" applyAlignment="1">
      <alignment vertical="center"/>
    </xf>
    <xf numFmtId="0" fontId="22" fillId="0" borderId="7" xfId="2" applyNumberFormat="1" applyFont="1" applyBorder="1" applyAlignment="1">
      <alignment horizontal="distributed" vertical="center" wrapText="1" readingOrder="1"/>
    </xf>
    <xf numFmtId="0" fontId="22" fillId="0" borderId="5" xfId="2" applyNumberFormat="1" applyFont="1" applyBorder="1" applyAlignment="1">
      <alignment horizontal="distributed" vertical="center" wrapText="1" readingOrder="1"/>
    </xf>
    <xf numFmtId="176" fontId="8" fillId="0" borderId="5" xfId="2" applyFont="1" applyFill="1" applyBorder="1" applyAlignment="1">
      <alignment vertical="center" wrapText="1"/>
    </xf>
    <xf numFmtId="176" fontId="8" fillId="0" borderId="0" xfId="2" applyFont="1" applyBorder="1" applyAlignment="1">
      <alignment horizontal="left" vertical="center"/>
    </xf>
    <xf numFmtId="0" fontId="8" fillId="0" borderId="5" xfId="2" applyNumberFormat="1" applyFont="1" applyBorder="1" applyAlignment="1">
      <alignment horizontal="distributed" vertical="top" wrapText="1" readingOrder="1"/>
    </xf>
    <xf numFmtId="0" fontId="8" fillId="0" borderId="6" xfId="2" applyNumberFormat="1" applyFont="1" applyBorder="1" applyAlignment="1">
      <alignment horizontal="left" vertical="top" wrapText="1" readingOrder="1"/>
    </xf>
    <xf numFmtId="176" fontId="8" fillId="0" borderId="3" xfId="2" applyFont="1" applyBorder="1" applyAlignment="1">
      <alignment horizontal="distributed" vertical="top" wrapText="1" readingOrder="1"/>
    </xf>
    <xf numFmtId="176" fontId="8" fillId="0" borderId="3" xfId="2" applyFont="1" applyBorder="1" applyAlignment="1">
      <alignment horizontal="distributed" vertical="center" wrapText="1" readingOrder="1"/>
    </xf>
    <xf numFmtId="176" fontId="8" fillId="0" borderId="3" xfId="2" applyFont="1" applyFill="1" applyBorder="1" applyAlignment="1">
      <alignment vertical="center"/>
    </xf>
    <xf numFmtId="176" fontId="8" fillId="0" borderId="5" xfId="2" applyFont="1" applyBorder="1" applyAlignment="1">
      <alignment horizontal="distributed" vertical="center" wrapText="1" readingOrder="1"/>
    </xf>
    <xf numFmtId="176" fontId="8" fillId="0" borderId="5" xfId="2" applyFont="1" applyFill="1" applyBorder="1" applyAlignment="1">
      <alignment vertical="center"/>
    </xf>
    <xf numFmtId="176" fontId="8" fillId="0" borderId="7" xfId="2" applyFont="1" applyBorder="1" applyAlignment="1">
      <alignment horizontal="distributed" vertical="center" wrapText="1" readingOrder="1"/>
    </xf>
    <xf numFmtId="176" fontId="8" fillId="3" borderId="3" xfId="2" applyFont="1" applyFill="1" applyBorder="1" applyAlignment="1">
      <alignment vertical="center"/>
    </xf>
    <xf numFmtId="176" fontId="20" fillId="3" borderId="3" xfId="2" applyFont="1" applyFill="1" applyBorder="1" applyAlignment="1">
      <alignment vertical="center"/>
    </xf>
    <xf numFmtId="176" fontId="4" fillId="0" borderId="0" xfId="2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6" fontId="4" fillId="0" borderId="0" xfId="2" applyFont="1" applyAlignment="1">
      <alignment horizontal="center"/>
    </xf>
    <xf numFmtId="176" fontId="8" fillId="0" borderId="0" xfId="2" applyFont="1" applyAlignment="1">
      <alignment horizontal="center"/>
    </xf>
    <xf numFmtId="176" fontId="8" fillId="0" borderId="0" xfId="2" applyFont="1" applyFill="1" applyAlignment="1">
      <alignment horizontal="center"/>
    </xf>
    <xf numFmtId="0" fontId="8" fillId="0" borderId="7" xfId="2" applyNumberFormat="1" applyFont="1" applyBorder="1" applyAlignment="1">
      <alignment horizontal="distributed" vertical="top"/>
    </xf>
    <xf numFmtId="0" fontId="8" fillId="0" borderId="7" xfId="2" applyNumberFormat="1" applyFont="1" applyBorder="1"/>
    <xf numFmtId="176" fontId="20" fillId="0" borderId="7" xfId="2" applyFont="1" applyBorder="1" applyAlignment="1">
      <alignment horizontal="center" vertical="center"/>
    </xf>
    <xf numFmtId="176" fontId="8" fillId="0" borderId="0" xfId="2" applyFont="1"/>
    <xf numFmtId="0" fontId="8" fillId="0" borderId="5" xfId="2" applyNumberFormat="1" applyFont="1" applyBorder="1" applyAlignment="1">
      <alignment horizontal="left" vertical="top"/>
    </xf>
    <xf numFmtId="176" fontId="20" fillId="0" borderId="6" xfId="2" applyFont="1" applyBorder="1" applyAlignment="1">
      <alignment vertical="center"/>
    </xf>
    <xf numFmtId="176" fontId="8" fillId="0" borderId="0" xfId="2" applyFont="1" applyBorder="1"/>
    <xf numFmtId="176" fontId="20" fillId="0" borderId="7" xfId="2" applyFont="1" applyBorder="1" applyAlignment="1">
      <alignment horizontal="left" vertical="center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left" vertical="top"/>
    </xf>
    <xf numFmtId="176" fontId="8" fillId="0" borderId="6" xfId="2" applyFont="1" applyBorder="1" applyAlignment="1" applyProtection="1">
      <alignment vertical="center"/>
    </xf>
    <xf numFmtId="176" fontId="20" fillId="0" borderId="7" xfId="2" applyFont="1" applyBorder="1" applyAlignment="1">
      <alignment vertical="center" wrapText="1"/>
    </xf>
    <xf numFmtId="0" fontId="8" fillId="0" borderId="5" xfId="2" applyNumberFormat="1" applyFont="1" applyBorder="1" applyAlignment="1">
      <alignment horizontal="distributed" vertical="top" wrapText="1"/>
    </xf>
    <xf numFmtId="176" fontId="20" fillId="0" borderId="5" xfId="2" applyFont="1" applyBorder="1" applyAlignment="1">
      <alignment vertical="center" wrapText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center" readingOrder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vertical="top" wrapText="1"/>
    </xf>
    <xf numFmtId="176" fontId="8" fillId="0" borderId="0" xfId="2" applyFont="1" applyBorder="1" applyAlignment="1">
      <alignment horizontal="left"/>
    </xf>
    <xf numFmtId="0" fontId="8" fillId="0" borderId="7" xfId="2" applyNumberFormat="1" applyFont="1" applyBorder="1" applyAlignment="1">
      <alignment vertical="top" wrapText="1"/>
    </xf>
    <xf numFmtId="176" fontId="20" fillId="0" borderId="5" xfId="2" applyFont="1" applyBorder="1" applyAlignment="1">
      <alignment horizontal="left" vertical="center" wrapText="1"/>
    </xf>
    <xf numFmtId="0" fontId="8" fillId="0" borderId="5" xfId="2" applyNumberFormat="1" applyFont="1" applyBorder="1" applyAlignment="1">
      <alignment horizontal="left" vertical="top" wrapText="1"/>
    </xf>
    <xf numFmtId="176" fontId="8" fillId="0" borderId="6" xfId="2" applyFont="1" applyBorder="1" applyAlignment="1">
      <alignment horizontal="left" vertical="center"/>
    </xf>
    <xf numFmtId="176" fontId="20" fillId="0" borderId="6" xfId="2" applyFont="1" applyBorder="1" applyAlignment="1">
      <alignment horizontal="left" vertical="center"/>
    </xf>
    <xf numFmtId="176" fontId="20" fillId="0" borderId="3" xfId="2" applyFont="1" applyBorder="1" applyAlignment="1">
      <alignment horizontal="left" vertical="center"/>
    </xf>
    <xf numFmtId="176" fontId="20" fillId="0" borderId="5" xfId="2" applyFont="1" applyBorder="1" applyAlignment="1">
      <alignment horizontal="left" vertical="center" shrinkToFit="1"/>
    </xf>
    <xf numFmtId="0" fontId="8" fillId="0" borderId="5" xfId="2" applyNumberFormat="1" applyFont="1" applyBorder="1" applyAlignment="1">
      <alignment vertical="top" wrapText="1"/>
    </xf>
    <xf numFmtId="176" fontId="8" fillId="0" borderId="5" xfId="2" applyFont="1" applyBorder="1" applyAlignment="1" applyProtection="1">
      <alignment horizontal="left" vertical="center"/>
    </xf>
    <xf numFmtId="178" fontId="20" fillId="0" borderId="7" xfId="2" applyNumberFormat="1" applyFont="1" applyBorder="1" applyAlignment="1">
      <alignment vertical="center" wrapText="1"/>
    </xf>
    <xf numFmtId="178" fontId="20" fillId="0" borderId="6" xfId="2" applyNumberFormat="1" applyFont="1" applyBorder="1" applyAlignment="1">
      <alignment vertical="center" wrapText="1"/>
    </xf>
    <xf numFmtId="178" fontId="20" fillId="0" borderId="5" xfId="2" applyNumberFormat="1" applyFont="1" applyBorder="1" applyAlignment="1">
      <alignment vertical="center" wrapText="1"/>
    </xf>
    <xf numFmtId="0" fontId="20" fillId="0" borderId="6" xfId="2" applyNumberFormat="1" applyFont="1" applyBorder="1" applyAlignment="1">
      <alignment horizontal="distributed" vertical="center" wrapText="1" readingOrder="1"/>
    </xf>
    <xf numFmtId="0" fontId="20" fillId="0" borderId="6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vertical="top"/>
    </xf>
    <xf numFmtId="0" fontId="8" fillId="0" borderId="7" xfId="2" applyNumberFormat="1" applyFont="1" applyBorder="1" applyAlignment="1">
      <alignment vertical="top"/>
    </xf>
    <xf numFmtId="179" fontId="20" fillId="0" borderId="5" xfId="2" applyNumberFormat="1" applyFont="1" applyBorder="1" applyAlignment="1">
      <alignment horizontal="left" vertical="center"/>
    </xf>
    <xf numFmtId="49" fontId="8" fillId="0" borderId="6" xfId="2" applyNumberFormat="1" applyFont="1" applyBorder="1" applyAlignment="1">
      <alignment vertical="top" readingOrder="1"/>
    </xf>
    <xf numFmtId="176" fontId="8" fillId="0" borderId="5" xfId="2" applyFont="1" applyBorder="1"/>
    <xf numFmtId="176" fontId="18" fillId="4" borderId="3" xfId="2" applyFont="1" applyFill="1" applyBorder="1" applyAlignment="1">
      <alignment horizontal="center" vertical="center"/>
    </xf>
    <xf numFmtId="176" fontId="8" fillId="0" borderId="0" xfId="2" applyFont="1" applyBorder="1" applyAlignment="1">
      <alignment vertical="center"/>
    </xf>
    <xf numFmtId="49" fontId="8" fillId="0" borderId="6" xfId="2" applyNumberFormat="1" applyFont="1" applyBorder="1" applyAlignment="1">
      <alignment horizontal="distributed" vertical="top" readingOrder="1"/>
    </xf>
    <xf numFmtId="49" fontId="8" fillId="0" borderId="7" xfId="2" applyNumberFormat="1" applyFont="1" applyBorder="1" applyAlignment="1">
      <alignment horizontal="distributed" vertical="top" readingOrder="1"/>
    </xf>
    <xf numFmtId="0" fontId="8" fillId="0" borderId="7" xfId="2" applyNumberFormat="1" applyFont="1" applyBorder="1" applyAlignment="1">
      <alignment horizontal="distributed" vertical="top" readingOrder="1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7" xfId="2" applyNumberFormat="1" applyFont="1" applyBorder="1" applyAlignment="1">
      <alignment horizontal="distributed" vertical="top"/>
    </xf>
    <xf numFmtId="176" fontId="18" fillId="4" borderId="3" xfId="2" applyFont="1" applyFill="1" applyBorder="1" applyAlignment="1">
      <alignment horizontal="center" vertical="center"/>
    </xf>
    <xf numFmtId="49" fontId="8" fillId="0" borderId="5" xfId="2" applyNumberFormat="1" applyFont="1" applyBorder="1" applyAlignment="1">
      <alignment horizontal="distributed" vertical="top" readingOrder="1"/>
    </xf>
    <xf numFmtId="49" fontId="8" fillId="0" borderId="6" xfId="2" applyNumberFormat="1" applyFont="1" applyBorder="1" applyAlignment="1" applyProtection="1">
      <alignment vertical="center"/>
      <protection locked="0"/>
    </xf>
    <xf numFmtId="49" fontId="8" fillId="0" borderId="7" xfId="2" applyNumberFormat="1" applyFont="1" applyBorder="1" applyAlignment="1" applyProtection="1">
      <alignment vertical="center"/>
      <protection locked="0"/>
    </xf>
    <xf numFmtId="49" fontId="8" fillId="0" borderId="6" xfId="2" applyNumberFormat="1" applyFont="1" applyBorder="1" applyAlignment="1">
      <alignment vertical="center"/>
    </xf>
    <xf numFmtId="49" fontId="8" fillId="0" borderId="7" xfId="2" applyNumberFormat="1" applyFont="1" applyBorder="1" applyAlignment="1">
      <alignment vertical="center"/>
    </xf>
    <xf numFmtId="176" fontId="8" fillId="0" borderId="5" xfId="2" applyFont="1" applyBorder="1" applyAlignment="1">
      <alignment horizontal="distributed" vertical="top" wrapText="1" readingOrder="1"/>
    </xf>
    <xf numFmtId="0" fontId="8" fillId="0" borderId="6" xfId="0" applyFont="1" applyBorder="1" applyAlignment="1"/>
    <xf numFmtId="0" fontId="8" fillId="0" borderId="6" xfId="2" applyNumberFormat="1" applyFont="1" applyBorder="1" applyAlignment="1">
      <alignment horizontal="distributed" vertical="top" shrinkToFit="1"/>
    </xf>
    <xf numFmtId="49" fontId="8" fillId="0" borderId="6" xfId="2" applyNumberFormat="1" applyFont="1" applyBorder="1" applyAlignment="1" applyProtection="1">
      <alignment vertical="center"/>
    </xf>
    <xf numFmtId="49" fontId="8" fillId="0" borderId="5" xfId="2" applyNumberFormat="1" applyFont="1" applyBorder="1" applyAlignment="1">
      <alignment vertical="center"/>
    </xf>
    <xf numFmtId="49" fontId="8" fillId="0" borderId="5" xfId="2" applyNumberFormat="1" applyFont="1" applyBorder="1" applyAlignment="1">
      <alignment horizontal="left" vertical="center"/>
    </xf>
    <xf numFmtId="49" fontId="8" fillId="0" borderId="6" xfId="2" applyNumberFormat="1" applyFont="1" applyBorder="1" applyAlignment="1">
      <alignment horizontal="left" vertical="center"/>
    </xf>
    <xf numFmtId="49" fontId="8" fillId="0" borderId="7" xfId="2" applyNumberFormat="1" applyFont="1" applyBorder="1" applyAlignment="1" applyProtection="1">
      <alignment vertical="center"/>
    </xf>
    <xf numFmtId="49" fontId="8" fillId="0" borderId="5" xfId="2" applyNumberFormat="1" applyFont="1" applyBorder="1" applyAlignment="1" applyProtection="1">
      <alignment horizontal="left" vertical="center"/>
    </xf>
    <xf numFmtId="49" fontId="8" fillId="0" borderId="5" xfId="2" applyNumberFormat="1" applyFont="1" applyBorder="1" applyAlignment="1" applyProtection="1">
      <alignment vertical="center"/>
    </xf>
    <xf numFmtId="49" fontId="8" fillId="0" borderId="5" xfId="2" applyNumberFormat="1" applyFont="1" applyBorder="1" applyAlignment="1" applyProtection="1">
      <alignment horizontal="left" vertical="center"/>
      <protection locked="0"/>
    </xf>
    <xf numFmtId="49" fontId="8" fillId="0" borderId="0" xfId="2" applyNumberFormat="1" applyFont="1"/>
    <xf numFmtId="0" fontId="8" fillId="0" borderId="6" xfId="2" applyNumberFormat="1" applyFont="1" applyBorder="1" applyAlignment="1">
      <alignment horizontal="distributed" vertical="top" wrapText="1"/>
    </xf>
    <xf numFmtId="0" fontId="8" fillId="0" borderId="0" xfId="0" applyFont="1" applyAlignment="1">
      <alignment vertical="center" shrinkToFit="1"/>
    </xf>
    <xf numFmtId="49" fontId="8" fillId="0" borderId="15" xfId="2" applyNumberFormat="1" applyFont="1" applyBorder="1" applyAlignment="1">
      <alignment vertical="center"/>
    </xf>
    <xf numFmtId="0" fontId="8" fillId="0" borderId="9" xfId="0" applyFont="1" applyBorder="1" applyAlignment="1">
      <alignment vertical="center" shrinkToFit="1"/>
    </xf>
    <xf numFmtId="176" fontId="27" fillId="3" borderId="3" xfId="2" applyFont="1" applyFill="1" applyBorder="1" applyAlignment="1">
      <alignment vertical="center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 wrapText="1" readingOrder="1"/>
    </xf>
    <xf numFmtId="49" fontId="8" fillId="0" borderId="7" xfId="2" applyNumberFormat="1" applyFont="1" applyBorder="1" applyAlignment="1">
      <alignment horizontal="distributed" vertical="center" readingOrder="1"/>
    </xf>
    <xf numFmtId="49" fontId="8" fillId="0" borderId="5" xfId="2" applyNumberFormat="1" applyFont="1" applyBorder="1" applyAlignment="1">
      <alignment horizontal="distributed" vertical="center" readingOrder="1"/>
    </xf>
    <xf numFmtId="0" fontId="23" fillId="0" borderId="5" xfId="2" applyNumberFormat="1" applyFont="1" applyBorder="1" applyAlignment="1">
      <alignment horizontal="distributed" vertical="center" wrapText="1" readingOrder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/>
    </xf>
    <xf numFmtId="49" fontId="8" fillId="0" borderId="5" xfId="2" applyNumberFormat="1" applyFont="1" applyBorder="1" applyAlignment="1" applyProtection="1">
      <alignment vertical="center"/>
      <protection locked="0"/>
    </xf>
    <xf numFmtId="0" fontId="4" fillId="0" borderId="0" xfId="0" applyFont="1"/>
    <xf numFmtId="0" fontId="8" fillId="0" borderId="5" xfId="2" applyNumberFormat="1" applyFont="1" applyBorder="1" applyAlignment="1">
      <alignment horizontal="distributed" vertical="top" wrapText="1"/>
    </xf>
    <xf numFmtId="0" fontId="8" fillId="0" borderId="7" xfId="2" applyNumberFormat="1" applyFont="1" applyBorder="1" applyAlignment="1">
      <alignment horizontal="distributed" vertical="top"/>
    </xf>
    <xf numFmtId="0" fontId="8" fillId="0" borderId="3" xfId="2" applyNumberFormat="1" applyFont="1" applyBorder="1" applyAlignment="1">
      <alignment horizontal="left" vertical="top" wrapText="1" readingOrder="1"/>
    </xf>
    <xf numFmtId="0" fontId="4" fillId="0" borderId="0" xfId="0" applyFont="1" applyAlignment="1">
      <alignment horizontal="center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7" xfId="2" applyNumberFormat="1" applyFont="1" applyBorder="1" applyAlignment="1">
      <alignment horizontal="distributed" vertical="top" readingOrder="1"/>
    </xf>
    <xf numFmtId="49" fontId="8" fillId="0" borderId="6" xfId="2" applyNumberFormat="1" applyFont="1" applyBorder="1" applyAlignment="1">
      <alignment horizontal="distributed" vertical="top" readingOrder="1"/>
    </xf>
    <xf numFmtId="0" fontId="8" fillId="0" borderId="6" xfId="2" applyNumberFormat="1" applyFont="1" applyBorder="1" applyAlignment="1">
      <alignment horizontal="distributed" vertical="top" wrapText="1"/>
    </xf>
    <xf numFmtId="0" fontId="20" fillId="0" borderId="6" xfId="2" applyNumberFormat="1" applyFont="1" applyBorder="1" applyAlignment="1">
      <alignment horizontal="distributed" vertical="top" wrapText="1" readingOrder="1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3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 wrapText="1"/>
    </xf>
    <xf numFmtId="0" fontId="20" fillId="0" borderId="6" xfId="2" applyNumberFormat="1" applyFont="1" applyBorder="1" applyAlignment="1">
      <alignment horizontal="distributed" vertical="top" wrapText="1"/>
    </xf>
    <xf numFmtId="49" fontId="8" fillId="0" borderId="6" xfId="2" applyNumberFormat="1" applyFont="1" applyBorder="1" applyAlignment="1">
      <alignment horizontal="distributed" vertical="top" readingOrder="1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5" xfId="2" applyNumberFormat="1" applyFont="1" applyBorder="1" applyAlignment="1">
      <alignment horizontal="left" vertical="top" wrapText="1"/>
    </xf>
    <xf numFmtId="0" fontId="8" fillId="0" borderId="3" xfId="2" applyNumberFormat="1" applyFont="1" applyBorder="1" applyAlignment="1">
      <alignment horizontal="distributed" vertical="center" wrapText="1" readingOrder="1"/>
    </xf>
    <xf numFmtId="176" fontId="8" fillId="0" borderId="3" xfId="2" applyFont="1" applyBorder="1" applyAlignment="1" applyProtection="1">
      <alignment vertical="center"/>
      <protection locked="0"/>
    </xf>
    <xf numFmtId="176" fontId="8" fillId="0" borderId="9" xfId="2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8" fillId="0" borderId="0" xfId="0" applyFont="1"/>
    <xf numFmtId="0" fontId="32" fillId="0" borderId="0" xfId="0" applyFont="1" applyAlignment="1">
      <alignment horizontal="left"/>
    </xf>
    <xf numFmtId="0" fontId="4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 vertical="center"/>
    </xf>
    <xf numFmtId="0" fontId="8" fillId="0" borderId="6" xfId="2" applyNumberFormat="1" applyFont="1" applyBorder="1" applyAlignment="1">
      <alignment horizontal="distributed" vertical="top" wrapText="1"/>
    </xf>
    <xf numFmtId="0" fontId="19" fillId="0" borderId="0" xfId="0" applyFont="1" applyAlignment="1">
      <alignment horizontal="center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5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left" vertical="top" wrapText="1"/>
    </xf>
    <xf numFmtId="176" fontId="20" fillId="0" borderId="6" xfId="2" applyFont="1" applyBorder="1" applyAlignment="1">
      <alignment vertical="center" wrapText="1"/>
    </xf>
    <xf numFmtId="0" fontId="8" fillId="0" borderId="3" xfId="2" applyNumberFormat="1" applyFont="1" applyBorder="1" applyAlignment="1">
      <alignment horizontal="distributed" vertical="top" wrapText="1" readingOrder="1"/>
    </xf>
    <xf numFmtId="0" fontId="32" fillId="0" borderId="0" xfId="0" applyFont="1" applyAlignment="1">
      <alignment horizontal="left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6" xfId="2" applyNumberFormat="1" applyFont="1" applyBorder="1" applyAlignment="1">
      <alignment horizontal="distributed" vertical="top" readingOrder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5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distributed" vertical="top" readingOrder="1"/>
    </xf>
    <xf numFmtId="0" fontId="32" fillId="0" borderId="0" xfId="0" applyFont="1" applyAlignment="1">
      <alignment vertical="center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7" xfId="2" applyNumberFormat="1" applyFont="1" applyBorder="1" applyAlignment="1">
      <alignment horizontal="distributed" vertical="top" wrapText="1" readingOrder="1"/>
    </xf>
    <xf numFmtId="49" fontId="8" fillId="0" borderId="6" xfId="2" applyNumberFormat="1" applyFont="1" applyBorder="1" applyAlignment="1">
      <alignment horizontal="distributed" vertical="top" readingOrder="1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5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left" vertical="top" wrapText="1"/>
    </xf>
    <xf numFmtId="178" fontId="20" fillId="0" borderId="5" xfId="2" applyNumberFormat="1" applyFont="1" applyBorder="1" applyAlignment="1">
      <alignment horizontal="left" vertical="center" wrapText="1"/>
    </xf>
    <xf numFmtId="179" fontId="20" fillId="0" borderId="5" xfId="2" applyNumberFormat="1" applyFont="1" applyFill="1" applyBorder="1" applyAlignment="1">
      <alignment horizontal="left" vertical="center" shrinkToFit="1"/>
    </xf>
    <xf numFmtId="0" fontId="23" fillId="0" borderId="5" xfId="2" applyNumberFormat="1" applyFont="1" applyBorder="1" applyAlignment="1">
      <alignment horizontal="distributed" vertical="top" wrapText="1" readingOrder="1"/>
    </xf>
    <xf numFmtId="49" fontId="8" fillId="0" borderId="0" xfId="2" applyNumberFormat="1" applyFont="1" applyBorder="1" applyAlignment="1">
      <alignment vertical="center"/>
    </xf>
    <xf numFmtId="176" fontId="8" fillId="0" borderId="7" xfId="2" applyFont="1" applyFill="1" applyBorder="1" applyAlignment="1">
      <alignment vertical="center"/>
    </xf>
    <xf numFmtId="0" fontId="8" fillId="0" borderId="3" xfId="2" applyNumberFormat="1" applyFont="1" applyBorder="1" applyAlignment="1">
      <alignment horizontal="left" vertical="center" wrapText="1" readingOrder="1"/>
    </xf>
    <xf numFmtId="176" fontId="8" fillId="0" borderId="3" xfId="2" applyFont="1" applyBorder="1" applyAlignment="1" applyProtection="1">
      <alignment horizontal="left" vertical="center"/>
      <protection locked="0"/>
    </xf>
    <xf numFmtId="176" fontId="8" fillId="0" borderId="3" xfId="2" applyFont="1" applyBorder="1" applyAlignment="1">
      <alignment horizontal="left" vertical="center"/>
    </xf>
    <xf numFmtId="0" fontId="23" fillId="0" borderId="3" xfId="2" applyNumberFormat="1" applyFont="1" applyBorder="1" applyAlignment="1">
      <alignment horizontal="distributed" vertical="center" wrapText="1" readingOrder="1"/>
    </xf>
    <xf numFmtId="0" fontId="8" fillId="0" borderId="3" xfId="2" applyNumberFormat="1" applyFont="1" applyBorder="1" applyAlignment="1">
      <alignment horizontal="left" vertical="top" wrapText="1"/>
    </xf>
    <xf numFmtId="176" fontId="8" fillId="0" borderId="3" xfId="2" applyFont="1" applyBorder="1" applyAlignment="1" applyProtection="1">
      <alignment horizontal="left" vertical="center"/>
    </xf>
    <xf numFmtId="176" fontId="8" fillId="0" borderId="3" xfId="2" applyFont="1" applyBorder="1" applyAlignment="1" applyProtection="1">
      <alignment vertical="center"/>
    </xf>
    <xf numFmtId="178" fontId="20" fillId="0" borderId="3" xfId="2" applyNumberFormat="1" applyFont="1" applyBorder="1" applyAlignment="1">
      <alignment vertical="center" wrapText="1"/>
    </xf>
    <xf numFmtId="0" fontId="34" fillId="0" borderId="7" xfId="2" applyNumberFormat="1" applyFont="1" applyBorder="1" applyAlignment="1">
      <alignment horizontal="distributed" vertical="center" wrapText="1" readingOrder="1"/>
    </xf>
    <xf numFmtId="0" fontId="22" fillId="0" borderId="6" xfId="2" applyNumberFormat="1" applyFont="1" applyBorder="1" applyAlignment="1">
      <alignment horizontal="distributed" vertical="top" wrapText="1"/>
    </xf>
    <xf numFmtId="0" fontId="22" fillId="0" borderId="6" xfId="2" applyNumberFormat="1" applyFont="1" applyBorder="1" applyAlignment="1">
      <alignment horizontal="distributed" vertical="center" wrapText="1" readingOrder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4" fillId="0" borderId="0" xfId="0" applyFont="1" applyAlignment="1"/>
    <xf numFmtId="0" fontId="25" fillId="0" borderId="0" xfId="0" applyFont="1" applyAlignment="1">
      <alignment horizontal="center" vertical="center"/>
    </xf>
    <xf numFmtId="0" fontId="24" fillId="3" borderId="3" xfId="2" applyNumberFormat="1" applyFont="1" applyFill="1" applyBorder="1" applyAlignment="1">
      <alignment horizontal="distributed" vertical="center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7" xfId="2" applyNumberFormat="1" applyFont="1" applyBorder="1" applyAlignment="1">
      <alignment horizontal="distributed" vertical="top" wrapText="1" readingOrder="1"/>
    </xf>
    <xf numFmtId="176" fontId="19" fillId="0" borderId="0" xfId="2" applyFont="1" applyBorder="1" applyAlignment="1">
      <alignment horizontal="center" vertical="top" wrapText="1"/>
    </xf>
    <xf numFmtId="176" fontId="19" fillId="0" borderId="0" xfId="2" applyFont="1" applyBorder="1" applyAlignment="1">
      <alignment horizontal="center" vertical="top"/>
    </xf>
    <xf numFmtId="176" fontId="6" fillId="0" borderId="0" xfId="2" applyFont="1" applyBorder="1" applyAlignment="1">
      <alignment horizontal="center" vertical="top" wrapText="1"/>
    </xf>
    <xf numFmtId="176" fontId="9" fillId="4" borderId="8" xfId="2" applyFont="1" applyFill="1" applyBorder="1" applyAlignment="1">
      <alignment horizontal="center" vertical="center"/>
    </xf>
    <xf numFmtId="176" fontId="9" fillId="4" borderId="2" xfId="2" applyFont="1" applyFill="1" applyBorder="1" applyAlignment="1">
      <alignment horizontal="center" vertical="center"/>
    </xf>
    <xf numFmtId="176" fontId="9" fillId="4" borderId="10" xfId="2" applyFont="1" applyFill="1" applyBorder="1" applyAlignment="1">
      <alignment horizontal="center" vertical="center"/>
    </xf>
    <xf numFmtId="176" fontId="6" fillId="4" borderId="3" xfId="2" applyFont="1" applyFill="1" applyBorder="1" applyAlignment="1">
      <alignment horizontal="center" vertical="center"/>
    </xf>
    <xf numFmtId="176" fontId="6" fillId="4" borderId="3" xfId="2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5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7" xfId="2" applyNumberFormat="1" applyFont="1" applyBorder="1" applyAlignment="1">
      <alignment horizontal="left" vertical="top" wrapText="1"/>
    </xf>
    <xf numFmtId="0" fontId="8" fillId="0" borderId="3" xfId="2" applyNumberFormat="1" applyFont="1" applyBorder="1" applyAlignment="1">
      <alignment horizontal="distributed" vertical="top" wrapText="1"/>
    </xf>
    <xf numFmtId="0" fontId="8" fillId="0" borderId="3" xfId="2" applyNumberFormat="1" applyFont="1" applyBorder="1" applyAlignment="1">
      <alignment horizontal="distributed" vertical="top"/>
    </xf>
    <xf numFmtId="0" fontId="8" fillId="0" borderId="7" xfId="2" applyNumberFormat="1" applyFont="1" applyBorder="1" applyAlignment="1">
      <alignment horizontal="center" vertical="top" wrapText="1"/>
    </xf>
    <xf numFmtId="0" fontId="8" fillId="0" borderId="3" xfId="2" applyNumberFormat="1" applyFont="1" applyBorder="1" applyAlignment="1">
      <alignment horizontal="center" vertical="top" wrapText="1"/>
    </xf>
    <xf numFmtId="0" fontId="8" fillId="0" borderId="5" xfId="2" applyNumberFormat="1" applyFont="1" applyBorder="1" applyAlignment="1">
      <alignment horizontal="distributed" vertical="top" wrapText="1"/>
    </xf>
    <xf numFmtId="176" fontId="6" fillId="4" borderId="8" xfId="2" applyFont="1" applyFill="1" applyBorder="1" applyAlignment="1">
      <alignment horizontal="center" vertical="center"/>
    </xf>
    <xf numFmtId="176" fontId="6" fillId="4" borderId="2" xfId="2" applyFont="1" applyFill="1" applyBorder="1" applyAlignment="1">
      <alignment horizontal="center" vertical="center"/>
    </xf>
    <xf numFmtId="176" fontId="6" fillId="4" borderId="10" xfId="2" applyFont="1" applyFill="1" applyBorder="1" applyAlignment="1">
      <alignment horizontal="center" vertical="center"/>
    </xf>
    <xf numFmtId="0" fontId="8" fillId="0" borderId="6" xfId="2" applyNumberFormat="1" applyFont="1" applyBorder="1" applyAlignment="1">
      <alignment horizontal="distributed" vertical="top" readingOrder="1"/>
    </xf>
    <xf numFmtId="176" fontId="6" fillId="0" borderId="9" xfId="2" applyFont="1" applyBorder="1" applyAlignment="1">
      <alignment horizontal="center" vertical="top" wrapText="1"/>
    </xf>
    <xf numFmtId="176" fontId="26" fillId="4" borderId="8" xfId="2" applyFont="1" applyFill="1" applyBorder="1" applyAlignment="1">
      <alignment horizontal="center" vertical="center"/>
    </xf>
    <xf numFmtId="176" fontId="26" fillId="4" borderId="2" xfId="2" applyFont="1" applyFill="1" applyBorder="1" applyAlignment="1">
      <alignment horizontal="center" vertical="center"/>
    </xf>
    <xf numFmtId="176" fontId="26" fillId="4" borderId="10" xfId="2" applyFont="1" applyFill="1" applyBorder="1" applyAlignment="1">
      <alignment horizontal="center" vertical="center"/>
    </xf>
    <xf numFmtId="176" fontId="18" fillId="4" borderId="3" xfId="2" applyFont="1" applyFill="1" applyBorder="1" applyAlignment="1">
      <alignment horizontal="center" vertical="center"/>
    </xf>
    <xf numFmtId="176" fontId="18" fillId="4" borderId="3" xfId="2" applyFont="1" applyFill="1" applyBorder="1" applyAlignment="1">
      <alignment horizontal="center" vertical="center" wrapText="1"/>
    </xf>
  </cellXfs>
  <cellStyles count="23">
    <cellStyle name="category" xfId="10"/>
    <cellStyle name="Comma [0]_laroux" xfId="11"/>
    <cellStyle name="Comma_laroux" xfId="12"/>
    <cellStyle name="Currency [0]_laroux" xfId="13"/>
    <cellStyle name="Currency_laroux" xfId="14"/>
    <cellStyle name="Grey" xfId="15"/>
    <cellStyle name="HEADER" xfId="16"/>
    <cellStyle name="Header1" xfId="17"/>
    <cellStyle name="Header2" xfId="18"/>
    <cellStyle name="Input [yellow]" xfId="19"/>
    <cellStyle name="Model" xfId="20"/>
    <cellStyle name="Normal - Style1" xfId="21"/>
    <cellStyle name="Normal_Certs Q2" xfId="22"/>
    <cellStyle name="백분율 2" xfId="1"/>
    <cellStyle name="쉼표 [0]" xfId="2" builtinId="6"/>
    <cellStyle name="쉼표 [0] 2" xfId="3"/>
    <cellStyle name="쉼표 [0] 3" xfId="4"/>
    <cellStyle name="쉼표 [0] 4" xfId="5"/>
    <cellStyle name="콤마 [0]_01실적" xfId="6"/>
    <cellStyle name="콤마_01실적" xfId="7"/>
    <cellStyle name="표준" xfId="0" builtinId="0"/>
    <cellStyle name="표준 2" xfId="8"/>
    <cellStyle name="표준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2" Type="http://schemas.openxmlformats.org/officeDocument/2006/relationships/worksheet" Target="worksheets/sheet1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plotArea>
      <c:layout>
        <c:manualLayout>
          <c:layoutTarget val="inner"/>
          <c:xMode val="edge"/>
          <c:yMode val="edge"/>
          <c:x val="1.0362694300518161E-2"/>
          <c:y val="1.7006802721088437E-2"/>
          <c:w val="0.97927461139896665"/>
          <c:h val="0.96598639455782309"/>
        </c:manualLayout>
      </c:layout>
      <c:barChart>
        <c:barDir val="col"/>
        <c:grouping val="clustered"/>
        <c:axId val="61865344"/>
        <c:axId val="61977728"/>
      </c:barChart>
      <c:catAx>
        <c:axId val="61865344"/>
        <c:scaling>
          <c:orientation val="minMax"/>
        </c:scaling>
        <c:axPos val="b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1977728"/>
        <c:crosses val="autoZero"/>
        <c:auto val="1"/>
        <c:lblAlgn val="ctr"/>
        <c:lblOffset val="100"/>
        <c:tickMarkSkip val="1"/>
      </c:catAx>
      <c:valAx>
        <c:axId val="61977728"/>
        <c:scaling>
          <c:orientation val="minMax"/>
        </c:scaling>
        <c:axPos val="l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1865344"/>
        <c:crosses val="autoZero"/>
        <c:crossBetween val="between"/>
      </c:valAx>
      <c:spPr>
        <a:noFill/>
        <a:ln w="25400">
          <a:noFill/>
        </a:ln>
      </c:spPr>
    </c:plotArea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1638300</xdr:colOff>
      <xdr:row>2</xdr:row>
      <xdr:rowOff>209551</xdr:rowOff>
    </xdr:from>
    <xdr:to>
      <xdr:col>6</xdr:col>
      <xdr:colOff>2447925</xdr:colOff>
      <xdr:row>2</xdr:row>
      <xdr:rowOff>438150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10600" y="904876"/>
          <a:ext cx="809625" cy="22859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1743075</xdr:colOff>
      <xdr:row>2</xdr:row>
      <xdr:rowOff>257176</xdr:rowOff>
    </xdr:from>
    <xdr:to>
      <xdr:col>6</xdr:col>
      <xdr:colOff>2505075</xdr:colOff>
      <xdr:row>2</xdr:row>
      <xdr:rowOff>476250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8543925" y="1009651"/>
          <a:ext cx="762000" cy="2190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790574</xdr:colOff>
      <xdr:row>2</xdr:row>
      <xdr:rowOff>95249</xdr:rowOff>
    </xdr:from>
    <xdr:to>
      <xdr:col>4</xdr:col>
      <xdr:colOff>1552575</xdr:colOff>
      <xdr:row>2</xdr:row>
      <xdr:rowOff>333374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505824" y="714374"/>
          <a:ext cx="762001" cy="23812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942974</xdr:colOff>
      <xdr:row>2</xdr:row>
      <xdr:rowOff>85726</xdr:rowOff>
    </xdr:from>
    <xdr:to>
      <xdr:col>4</xdr:col>
      <xdr:colOff>1743075</xdr:colOff>
      <xdr:row>2</xdr:row>
      <xdr:rowOff>285750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067674" y="666751"/>
          <a:ext cx="800101" cy="2000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4"/>
  <sheetViews>
    <sheetView workbookViewId="0">
      <selection activeCell="A21" sqref="A21:M21"/>
    </sheetView>
  </sheetViews>
  <sheetFormatPr defaultRowHeight="14.25"/>
  <cols>
    <col min="1" max="11" width="9" style="4"/>
    <col min="12" max="12" width="7.5" style="4" customWidth="1"/>
    <col min="13" max="13" width="6.625" style="4" customWidth="1"/>
    <col min="14" max="15" width="9" style="4"/>
    <col min="16" max="16" width="4.75" style="4" customWidth="1"/>
    <col min="17" max="16384" width="9" style="4"/>
  </cols>
  <sheetData>
    <row r="2" spans="1:13" ht="10.5" customHeight="1"/>
    <row r="3" spans="1:13" ht="19.5" customHeight="1"/>
    <row r="4" spans="1:13" ht="24.75" customHeight="1">
      <c r="L4" s="226"/>
      <c r="M4" s="227"/>
    </row>
    <row r="5" spans="1:13" ht="29.25" customHeight="1">
      <c r="L5" s="228"/>
      <c r="M5" s="229"/>
    </row>
    <row r="6" spans="1:13" ht="22.5" customHeight="1"/>
    <row r="8" spans="1:13" ht="48" customHeight="1">
      <c r="A8" s="230" t="s">
        <v>192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</row>
    <row r="20" spans="1:13" ht="30.75" customHeight="1">
      <c r="A20" s="232" t="s">
        <v>266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</row>
    <row r="21" spans="1:13" ht="31.5">
      <c r="A21" s="232" t="s">
        <v>193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</row>
    <row r="22" spans="1:13" ht="31.5">
      <c r="A22" s="187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</row>
    <row r="24" spans="1:13" ht="25.5" customHeight="1"/>
  </sheetData>
  <mergeCells count="4">
    <mergeCell ref="L4:M5"/>
    <mergeCell ref="A8:M8"/>
    <mergeCell ref="A20:M20"/>
    <mergeCell ref="A21:M21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M23"/>
  <sheetViews>
    <sheetView workbookViewId="0">
      <selection activeCell="A23" sqref="A23:M23"/>
    </sheetView>
  </sheetViews>
  <sheetFormatPr defaultRowHeight="14.25"/>
  <cols>
    <col min="1" max="11" width="9" style="73"/>
    <col min="12" max="12" width="7.5" style="73" customWidth="1"/>
    <col min="13" max="13" width="6.625" style="73" customWidth="1"/>
    <col min="14" max="15" width="9" style="73"/>
    <col min="16" max="16" width="4.75" style="73" customWidth="1"/>
    <col min="17" max="16384" width="9" style="73"/>
  </cols>
  <sheetData>
    <row r="4" spans="1:13" ht="12.75" customHeight="1"/>
    <row r="5" spans="1:13" hidden="1"/>
    <row r="6" spans="1:13" ht="24.75" customHeight="1">
      <c r="L6" s="233"/>
      <c r="M6" s="233"/>
    </row>
    <row r="7" spans="1:13" ht="18.75" customHeight="1">
      <c r="L7" s="233"/>
      <c r="M7" s="233"/>
    </row>
    <row r="10" spans="1:13" ht="48" customHeight="1">
      <c r="A10" s="230" t="s">
        <v>192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</row>
    <row r="22" spans="1:13" ht="30.75" customHeight="1">
      <c r="A22" s="232" t="s">
        <v>195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</row>
    <row r="23" spans="1:13" ht="31.5">
      <c r="A23" s="232" t="s">
        <v>194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</row>
  </sheetData>
  <mergeCells count="4">
    <mergeCell ref="A10:M10"/>
    <mergeCell ref="A22:M22"/>
    <mergeCell ref="A23:M23"/>
    <mergeCell ref="L6:M7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4:M29"/>
  <sheetViews>
    <sheetView workbookViewId="0">
      <selection activeCell="A7" sqref="A7:M7"/>
    </sheetView>
  </sheetViews>
  <sheetFormatPr defaultRowHeight="14.25"/>
  <cols>
    <col min="1" max="16384" width="9" style="73"/>
  </cols>
  <sheetData>
    <row r="4" spans="1:13" s="162" customFormat="1" ht="31.5">
      <c r="A4" s="232" t="s">
        <v>265</v>
      </c>
      <c r="B4" s="232"/>
      <c r="C4" s="232"/>
      <c r="D4" s="232"/>
      <c r="E4" s="232"/>
      <c r="F4" s="232"/>
      <c r="G4" s="232"/>
      <c r="H4" s="232"/>
      <c r="I4" s="232"/>
      <c r="J4" s="234"/>
      <c r="K4" s="234"/>
      <c r="L4" s="234"/>
      <c r="M4" s="234"/>
    </row>
    <row r="5" spans="1:13" s="158" customFormat="1" ht="31.5">
      <c r="A5" s="180"/>
      <c r="B5" s="180"/>
      <c r="C5" s="180"/>
      <c r="D5" s="180"/>
      <c r="E5" s="180"/>
      <c r="F5" s="180"/>
      <c r="G5" s="180"/>
      <c r="H5" s="180"/>
      <c r="I5" s="180"/>
      <c r="J5" s="179"/>
    </row>
    <row r="6" spans="1:13" s="158" customFormat="1">
      <c r="A6" s="181"/>
      <c r="B6" s="181"/>
      <c r="C6" s="181"/>
      <c r="D6" s="181"/>
      <c r="E6" s="181"/>
      <c r="F6" s="181"/>
      <c r="G6" s="181"/>
      <c r="H6" s="181"/>
      <c r="I6" s="181"/>
      <c r="J6" s="181"/>
    </row>
    <row r="7" spans="1:13" s="158" customFormat="1" ht="18.75">
      <c r="A7" s="235" t="s">
        <v>197</v>
      </c>
      <c r="B7" s="235"/>
      <c r="C7" s="235"/>
      <c r="D7" s="235"/>
      <c r="E7" s="235"/>
      <c r="F7" s="235"/>
      <c r="G7" s="235"/>
      <c r="H7" s="236"/>
      <c r="I7" s="236"/>
      <c r="J7" s="236"/>
      <c r="K7" s="236"/>
      <c r="L7" s="236"/>
      <c r="M7" s="236"/>
    </row>
    <row r="8" spans="1:13" s="158" customFormat="1" ht="18.75">
      <c r="A8" s="182"/>
      <c r="B8" s="182"/>
      <c r="C8" s="182"/>
      <c r="D8" s="182"/>
      <c r="E8" s="182"/>
      <c r="F8" s="182"/>
      <c r="G8" s="182"/>
      <c r="H8" s="181"/>
      <c r="I8" s="181"/>
      <c r="J8" s="181"/>
    </row>
    <row r="9" spans="1:13" s="158" customFormat="1" ht="18.75">
      <c r="A9" s="182"/>
      <c r="B9" s="235" t="s">
        <v>196</v>
      </c>
      <c r="C9" s="235"/>
      <c r="D9" s="235"/>
      <c r="E9" s="235"/>
      <c r="F9" s="235"/>
      <c r="G9" s="235"/>
      <c r="H9" s="239"/>
      <c r="I9" s="239"/>
      <c r="J9" s="239"/>
      <c r="K9" s="239"/>
      <c r="L9" s="239"/>
    </row>
    <row r="10" spans="1:13" s="158" customFormat="1" ht="18.75">
      <c r="A10" s="182"/>
      <c r="B10" s="182"/>
      <c r="C10" s="182"/>
      <c r="D10" s="182"/>
      <c r="E10" s="182"/>
      <c r="F10" s="182"/>
      <c r="G10" s="182"/>
      <c r="H10" s="183"/>
      <c r="I10" s="183"/>
      <c r="J10" s="183"/>
      <c r="K10" s="183"/>
      <c r="L10" s="183"/>
    </row>
    <row r="11" spans="1:13" s="158" customFormat="1" ht="18.75">
      <c r="A11" s="235" t="s">
        <v>171</v>
      </c>
      <c r="B11" s="235"/>
      <c r="C11" s="235"/>
      <c r="D11" s="235"/>
      <c r="E11" s="235"/>
      <c r="F11" s="182"/>
      <c r="G11" s="182"/>
      <c r="H11" s="181"/>
      <c r="I11" s="181"/>
      <c r="J11" s="181"/>
    </row>
    <row r="12" spans="1:13" s="158" customFormat="1" ht="18.75">
      <c r="A12" s="182"/>
      <c r="B12" s="182"/>
      <c r="C12" s="182"/>
      <c r="D12" s="182"/>
      <c r="E12" s="182"/>
      <c r="F12" s="182"/>
      <c r="G12" s="182"/>
      <c r="H12" s="181"/>
      <c r="I12" s="181"/>
      <c r="J12" s="181"/>
    </row>
    <row r="13" spans="1:13" s="158" customFormat="1" ht="18.75">
      <c r="A13" s="238"/>
      <c r="B13" s="235" t="s">
        <v>200</v>
      </c>
      <c r="C13" s="235"/>
      <c r="D13" s="235"/>
      <c r="E13" s="235"/>
      <c r="F13" s="235"/>
      <c r="G13" s="235"/>
      <c r="H13" s="235"/>
      <c r="I13" s="235"/>
      <c r="J13" s="239"/>
      <c r="K13" s="239"/>
      <c r="L13" s="239"/>
      <c r="M13" s="239"/>
    </row>
    <row r="14" spans="1:13" s="158" customFormat="1" ht="18.75">
      <c r="A14" s="238"/>
      <c r="B14" s="195" t="s">
        <v>198</v>
      </c>
      <c r="C14" s="182"/>
      <c r="D14" s="182"/>
      <c r="E14" s="182"/>
      <c r="F14" s="182"/>
      <c r="G14" s="182"/>
      <c r="H14" s="182"/>
      <c r="I14" s="182"/>
      <c r="J14" s="183"/>
      <c r="K14" s="183"/>
      <c r="L14" s="183"/>
      <c r="M14" s="183"/>
    </row>
    <row r="15" spans="1:13" s="158" customFormat="1" ht="18.75">
      <c r="A15" s="238"/>
      <c r="B15" s="202" t="s">
        <v>199</v>
      </c>
      <c r="C15" s="202"/>
      <c r="D15" s="202"/>
      <c r="E15" s="202"/>
      <c r="F15" s="202"/>
      <c r="G15" s="202"/>
      <c r="H15" s="202"/>
      <c r="I15" s="202"/>
      <c r="J15" s="181"/>
    </row>
    <row r="16" spans="1:13" s="158" customFormat="1" ht="18.75">
      <c r="A16" s="184"/>
      <c r="B16" s="185"/>
      <c r="C16" s="185"/>
      <c r="D16" s="185"/>
      <c r="E16" s="185"/>
      <c r="F16" s="185"/>
      <c r="G16" s="185"/>
      <c r="H16" s="185"/>
      <c r="I16" s="185"/>
      <c r="J16" s="181"/>
    </row>
    <row r="17" spans="1:13" s="158" customFormat="1" ht="18.75" customHeight="1">
      <c r="A17" s="235" t="s">
        <v>172</v>
      </c>
      <c r="B17" s="235"/>
      <c r="C17" s="235"/>
      <c r="D17" s="235"/>
      <c r="E17" s="235"/>
      <c r="F17" s="235"/>
      <c r="G17" s="235"/>
      <c r="H17" s="239"/>
      <c r="I17" s="239"/>
      <c r="J17" s="239"/>
      <c r="K17" s="239"/>
    </row>
    <row r="18" spans="1:13" customFormat="1"/>
    <row r="19" spans="1:13" customFormat="1"/>
    <row r="20" spans="1:13" customFormat="1"/>
    <row r="21" spans="1:13" customFormat="1"/>
    <row r="29" spans="1:13" ht="30.75" customHeight="1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</row>
  </sheetData>
  <mergeCells count="8">
    <mergeCell ref="A4:M4"/>
    <mergeCell ref="A7:M7"/>
    <mergeCell ref="A29:M29"/>
    <mergeCell ref="A11:E11"/>
    <mergeCell ref="A13:A15"/>
    <mergeCell ref="B9:L9"/>
    <mergeCell ref="B13:M13"/>
    <mergeCell ref="A17:K17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9:CM10"/>
  <sheetViews>
    <sheetView workbookViewId="0">
      <selection activeCell="A10" sqref="A10:M10"/>
    </sheetView>
  </sheetViews>
  <sheetFormatPr defaultRowHeight="14.25"/>
  <cols>
    <col min="1" max="16384" width="9" style="73"/>
  </cols>
  <sheetData>
    <row r="9" spans="1:91" ht="49.5" customHeight="1"/>
    <row r="10" spans="1:91" ht="51" customHeight="1">
      <c r="A10" s="240" t="s">
        <v>201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</row>
  </sheetData>
  <mergeCells count="1">
    <mergeCell ref="A10:M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9:CM10"/>
  <sheetViews>
    <sheetView workbookViewId="0">
      <selection activeCell="G13" sqref="G13"/>
    </sheetView>
  </sheetViews>
  <sheetFormatPr defaultRowHeight="14.25"/>
  <cols>
    <col min="1" max="16384" width="9" style="3"/>
  </cols>
  <sheetData>
    <row r="9" spans="1:91" ht="49.5" customHeight="1"/>
    <row r="10" spans="1:91" ht="51" customHeight="1">
      <c r="A10" s="240" t="s">
        <v>130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</row>
  </sheetData>
  <mergeCells count="1">
    <mergeCell ref="A10:M10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sqref="A1:G1"/>
    </sheetView>
  </sheetViews>
  <sheetFormatPr defaultColWidth="9.25" defaultRowHeight="27" customHeight="1"/>
  <cols>
    <col min="1" max="1" width="13.625" style="72" customWidth="1"/>
    <col min="2" max="3" width="13.625" style="10" customWidth="1"/>
    <col min="4" max="5" width="16.125" style="10" customWidth="1"/>
    <col min="6" max="6" width="18.375" style="10" customWidth="1"/>
    <col min="7" max="7" width="32.875" style="10" customWidth="1"/>
    <col min="8" max="16384" width="9.25" style="10"/>
  </cols>
  <sheetData>
    <row r="1" spans="1:9" s="9" customFormat="1" ht="34.5" customHeight="1">
      <c r="A1" s="244" t="s">
        <v>204</v>
      </c>
      <c r="B1" s="245"/>
      <c r="C1" s="245"/>
      <c r="D1" s="245"/>
      <c r="E1" s="245"/>
      <c r="F1" s="245"/>
      <c r="G1" s="245"/>
    </row>
    <row r="2" spans="1:9" s="9" customFormat="1" ht="20.25" customHeight="1">
      <c r="A2" s="246" t="s">
        <v>178</v>
      </c>
      <c r="B2" s="246"/>
      <c r="C2" s="246"/>
      <c r="D2" s="246"/>
      <c r="E2" s="246"/>
      <c r="F2" s="246"/>
      <c r="G2" s="246"/>
    </row>
    <row r="3" spans="1:9" ht="36" customHeight="1">
      <c r="A3" s="247" t="s">
        <v>67</v>
      </c>
      <c r="B3" s="248"/>
      <c r="C3" s="248"/>
      <c r="D3" s="248"/>
      <c r="E3" s="248"/>
      <c r="F3" s="248"/>
      <c r="G3" s="249"/>
    </row>
    <row r="4" spans="1:9" s="1" customFormat="1" ht="17.25" customHeight="1">
      <c r="A4" s="250" t="s">
        <v>68</v>
      </c>
      <c r="B4" s="250"/>
      <c r="C4" s="250"/>
      <c r="D4" s="251" t="s">
        <v>179</v>
      </c>
      <c r="E4" s="251" t="s">
        <v>180</v>
      </c>
      <c r="F4" s="11" t="s">
        <v>69</v>
      </c>
      <c r="G4" s="250" t="s">
        <v>70</v>
      </c>
    </row>
    <row r="5" spans="1:9" s="2" customFormat="1" ht="18" customHeight="1">
      <c r="A5" s="12" t="s">
        <v>71</v>
      </c>
      <c r="B5" s="12" t="s">
        <v>72</v>
      </c>
      <c r="C5" s="12" t="s">
        <v>73</v>
      </c>
      <c r="D5" s="250"/>
      <c r="E5" s="250"/>
      <c r="F5" s="13" t="s">
        <v>74</v>
      </c>
      <c r="G5" s="250"/>
    </row>
    <row r="6" spans="1:9" s="19" customFormat="1" ht="14.25" customHeight="1">
      <c r="A6" s="29">
        <v>5200</v>
      </c>
      <c r="B6" s="21"/>
      <c r="C6" s="153"/>
      <c r="D6" s="22"/>
      <c r="E6" s="22"/>
      <c r="F6" s="22"/>
      <c r="G6" s="30"/>
    </row>
    <row r="7" spans="1:9" s="19" customFormat="1" ht="27.75" customHeight="1">
      <c r="A7" s="205" t="s">
        <v>76</v>
      </c>
      <c r="B7" s="16"/>
      <c r="C7" s="152"/>
      <c r="D7" s="17">
        <f>D9</f>
        <v>0</v>
      </c>
      <c r="E7" s="17">
        <f>E9</f>
        <v>0</v>
      </c>
      <c r="F7" s="17">
        <f t="shared" ref="F7" si="0">D7-E7</f>
        <v>0</v>
      </c>
      <c r="G7" s="18" t="s">
        <v>75</v>
      </c>
    </row>
    <row r="8" spans="1:9" s="6" customFormat="1" ht="13.5" customHeight="1">
      <c r="A8" s="15"/>
      <c r="B8" s="20" t="s">
        <v>41</v>
      </c>
      <c r="C8" s="14"/>
      <c r="D8" s="15"/>
      <c r="E8" s="15"/>
      <c r="F8" s="15"/>
      <c r="G8" s="15"/>
    </row>
    <row r="9" spans="1:9" s="19" customFormat="1" ht="27" customHeight="1">
      <c r="A9" s="35"/>
      <c r="B9" s="165" t="s">
        <v>8</v>
      </c>
      <c r="C9" s="34"/>
      <c r="D9" s="24">
        <f>D11</f>
        <v>0</v>
      </c>
      <c r="E9" s="24">
        <f>E11</f>
        <v>0</v>
      </c>
      <c r="F9" s="24">
        <f>D9-E9</f>
        <v>0</v>
      </c>
      <c r="G9" s="24"/>
      <c r="I9" s="31"/>
    </row>
    <row r="10" spans="1:9" s="19" customFormat="1" ht="13.5" customHeight="1">
      <c r="A10" s="35"/>
      <c r="B10" s="36"/>
      <c r="C10" s="39">
        <v>5222</v>
      </c>
      <c r="D10" s="40"/>
      <c r="E10" s="40"/>
      <c r="F10" s="40"/>
      <c r="G10" s="40"/>
      <c r="I10" s="31"/>
    </row>
    <row r="11" spans="1:9" s="19" customFormat="1" ht="27" customHeight="1">
      <c r="A11" s="35"/>
      <c r="B11" s="33"/>
      <c r="C11" s="34" t="s">
        <v>131</v>
      </c>
      <c r="D11" s="24">
        <v>0</v>
      </c>
      <c r="E11" s="24">
        <v>0</v>
      </c>
      <c r="F11" s="24">
        <f t="shared" ref="F11:F66" si="1">D11-E11</f>
        <v>0</v>
      </c>
      <c r="G11" s="24"/>
      <c r="I11" s="31"/>
    </row>
    <row r="12" spans="1:9" s="118" customFormat="1" ht="14.25" customHeight="1">
      <c r="A12" s="29">
        <v>5400</v>
      </c>
      <c r="B12" s="55"/>
      <c r="C12" s="56"/>
      <c r="D12" s="43"/>
      <c r="E12" s="23"/>
      <c r="F12" s="23"/>
      <c r="G12" s="23"/>
    </row>
    <row r="13" spans="1:9" s="19" customFormat="1" ht="25.5" customHeight="1">
      <c r="A13" s="196" t="s">
        <v>77</v>
      </c>
      <c r="B13" s="164"/>
      <c r="C13" s="34"/>
      <c r="D13" s="24">
        <f>D15+D19+D23</f>
        <v>2177365000</v>
      </c>
      <c r="E13" s="24">
        <f>E15+E19+E23</f>
        <v>2351385000</v>
      </c>
      <c r="F13" s="24">
        <f t="shared" si="1"/>
        <v>-174020000</v>
      </c>
      <c r="G13" s="24"/>
    </row>
    <row r="14" spans="1:9" s="19" customFormat="1" ht="14.25" customHeight="1">
      <c r="A14" s="35"/>
      <c r="B14" s="29">
        <v>5410</v>
      </c>
      <c r="C14" s="42"/>
      <c r="D14" s="23"/>
      <c r="E14" s="23"/>
      <c r="F14" s="23"/>
      <c r="G14" s="23"/>
    </row>
    <row r="15" spans="1:9" s="19" customFormat="1" ht="25.5" customHeight="1">
      <c r="A15" s="36"/>
      <c r="B15" s="48" t="s">
        <v>78</v>
      </c>
      <c r="C15" s="34"/>
      <c r="D15" s="24">
        <f>D17</f>
        <v>15900000</v>
      </c>
      <c r="E15" s="24">
        <f>E17</f>
        <v>1150000</v>
      </c>
      <c r="F15" s="24">
        <f t="shared" si="1"/>
        <v>14750000</v>
      </c>
      <c r="G15" s="24"/>
    </row>
    <row r="16" spans="1:9" s="19" customFormat="1" ht="13.5" customHeight="1">
      <c r="A16" s="36"/>
      <c r="B16" s="35"/>
      <c r="C16" s="39">
        <v>5411</v>
      </c>
      <c r="D16" s="23"/>
      <c r="E16" s="23"/>
      <c r="F16" s="23"/>
      <c r="G16" s="23"/>
    </row>
    <row r="17" spans="1:7" s="19" customFormat="1" ht="25.5" customHeight="1">
      <c r="A17" s="36"/>
      <c r="B17" s="33"/>
      <c r="C17" s="34" t="s">
        <v>79</v>
      </c>
      <c r="D17" s="46">
        <v>15900000</v>
      </c>
      <c r="E17" s="24">
        <v>1150000</v>
      </c>
      <c r="F17" s="24">
        <f t="shared" si="1"/>
        <v>14750000</v>
      </c>
      <c r="G17" s="24"/>
    </row>
    <row r="18" spans="1:7" s="19" customFormat="1" ht="12.75" customHeight="1">
      <c r="A18" s="36"/>
      <c r="B18" s="29">
        <v>5420</v>
      </c>
      <c r="C18" s="39"/>
      <c r="D18" s="47"/>
      <c r="E18" s="40"/>
      <c r="F18" s="40"/>
      <c r="G18" s="40"/>
    </row>
    <row r="19" spans="1:7" s="19" customFormat="1" ht="25.5" customHeight="1">
      <c r="A19" s="36"/>
      <c r="B19" s="151" t="s">
        <v>80</v>
      </c>
      <c r="C19" s="34"/>
      <c r="D19" s="24">
        <f>D21</f>
        <v>1500000</v>
      </c>
      <c r="E19" s="24">
        <f>E21</f>
        <v>1500000</v>
      </c>
      <c r="F19" s="24">
        <f t="shared" si="1"/>
        <v>0</v>
      </c>
      <c r="G19" s="24"/>
    </row>
    <row r="20" spans="1:7" s="19" customFormat="1" ht="14.25" customHeight="1">
      <c r="A20" s="36"/>
      <c r="B20" s="35"/>
      <c r="C20" s="39">
        <v>5421</v>
      </c>
      <c r="D20" s="23"/>
      <c r="E20" s="23"/>
      <c r="F20" s="23"/>
      <c r="G20" s="23"/>
    </row>
    <row r="21" spans="1:7" s="19" customFormat="1" ht="25.5" customHeight="1">
      <c r="A21" s="36"/>
      <c r="B21" s="32"/>
      <c r="C21" s="34" t="s">
        <v>81</v>
      </c>
      <c r="D21" s="46">
        <v>1500000</v>
      </c>
      <c r="E21" s="24">
        <v>1500000</v>
      </c>
      <c r="F21" s="24">
        <f t="shared" si="1"/>
        <v>0</v>
      </c>
      <c r="G21" s="24"/>
    </row>
    <row r="22" spans="1:7" s="19" customFormat="1" ht="12.75" customHeight="1">
      <c r="A22" s="36"/>
      <c r="B22" s="29">
        <v>5430</v>
      </c>
      <c r="C22" s="39"/>
      <c r="D22" s="47"/>
      <c r="E22" s="40"/>
      <c r="F22" s="40"/>
      <c r="G22" s="40"/>
    </row>
    <row r="23" spans="1:7" s="19" customFormat="1" ht="25.5" customHeight="1">
      <c r="A23" s="36"/>
      <c r="B23" s="163" t="s">
        <v>132</v>
      </c>
      <c r="C23" s="34"/>
      <c r="D23" s="24">
        <f>D25+D27+D29</f>
        <v>2159965000</v>
      </c>
      <c r="E23" s="24">
        <f>E25+E27+E29</f>
        <v>2348735000</v>
      </c>
      <c r="F23" s="24">
        <f t="shared" ref="F23" si="2">D23-E23</f>
        <v>-188770000</v>
      </c>
      <c r="G23" s="24"/>
    </row>
    <row r="24" spans="1:7" s="19" customFormat="1" ht="14.25" customHeight="1">
      <c r="A24" s="36"/>
      <c r="B24" s="35"/>
      <c r="C24" s="215">
        <v>5431</v>
      </c>
      <c r="D24" s="57"/>
      <c r="E24" s="57"/>
      <c r="F24" s="57"/>
      <c r="G24" s="57"/>
    </row>
    <row r="25" spans="1:7" s="19" customFormat="1" ht="25.5" customHeight="1">
      <c r="A25" s="36"/>
      <c r="B25" s="35"/>
      <c r="C25" s="34" t="s">
        <v>133</v>
      </c>
      <c r="D25" s="46">
        <v>1370253000</v>
      </c>
      <c r="E25" s="24">
        <v>1441967000</v>
      </c>
      <c r="F25" s="24">
        <f t="shared" ref="F25" si="3">D25-E25</f>
        <v>-71714000</v>
      </c>
      <c r="G25" s="24"/>
    </row>
    <row r="26" spans="1:7" s="19" customFormat="1" ht="14.25" customHeight="1">
      <c r="A26" s="36"/>
      <c r="B26" s="35"/>
      <c r="C26" s="39">
        <v>5432</v>
      </c>
      <c r="D26" s="23"/>
      <c r="E26" s="23"/>
      <c r="F26" s="23"/>
      <c r="G26" s="23"/>
    </row>
    <row r="27" spans="1:7" s="19" customFormat="1" ht="25.5" customHeight="1">
      <c r="A27" s="36"/>
      <c r="B27" s="35"/>
      <c r="C27" s="34" t="s">
        <v>134</v>
      </c>
      <c r="D27" s="46">
        <v>68000000</v>
      </c>
      <c r="E27" s="24">
        <v>136000000</v>
      </c>
      <c r="F27" s="24">
        <f t="shared" ref="F27" si="4">D27-E27</f>
        <v>-68000000</v>
      </c>
      <c r="G27" s="24"/>
    </row>
    <row r="28" spans="1:7" s="19" customFormat="1" ht="14.25" customHeight="1">
      <c r="A28" s="36"/>
      <c r="B28" s="35"/>
      <c r="C28" s="37">
        <v>5439</v>
      </c>
      <c r="D28" s="50"/>
      <c r="E28" s="38"/>
      <c r="F28" s="38"/>
      <c r="G28" s="38"/>
    </row>
    <row r="29" spans="1:7" s="19" customFormat="1" ht="25.5" customHeight="1">
      <c r="A29" s="33"/>
      <c r="B29" s="33"/>
      <c r="C29" s="51" t="s">
        <v>149</v>
      </c>
      <c r="D29" s="46">
        <v>721712000</v>
      </c>
      <c r="E29" s="24">
        <v>770768000</v>
      </c>
      <c r="F29" s="24">
        <f t="shared" si="1"/>
        <v>-49056000</v>
      </c>
      <c r="G29" s="28"/>
    </row>
    <row r="30" spans="1:7" s="19" customFormat="1" ht="13.5" customHeight="1">
      <c r="A30" s="45">
        <v>1200</v>
      </c>
      <c r="B30" s="55"/>
      <c r="C30" s="59"/>
      <c r="D30" s="43"/>
      <c r="E30" s="23"/>
      <c r="F30" s="23"/>
      <c r="G30" s="30"/>
    </row>
    <row r="31" spans="1:7" s="19" customFormat="1" ht="25.5" customHeight="1">
      <c r="A31" s="48" t="s">
        <v>82</v>
      </c>
      <c r="B31" s="52"/>
      <c r="C31" s="34"/>
      <c r="D31" s="24">
        <f>D33+D37</f>
        <v>0</v>
      </c>
      <c r="E31" s="24">
        <f>E33+E37</f>
        <v>0</v>
      </c>
      <c r="F31" s="24">
        <f t="shared" si="1"/>
        <v>0</v>
      </c>
      <c r="G31" s="24"/>
    </row>
    <row r="32" spans="1:7" s="19" customFormat="1" ht="10.5" customHeight="1">
      <c r="A32" s="35"/>
      <c r="B32" s="41">
        <v>1240</v>
      </c>
      <c r="C32" s="42"/>
      <c r="D32" s="23"/>
      <c r="E32" s="23"/>
      <c r="F32" s="23"/>
      <c r="G32" s="60"/>
    </row>
    <row r="33" spans="1:7" s="19" customFormat="1" ht="25.5" customHeight="1">
      <c r="A33" s="35"/>
      <c r="B33" s="48" t="s">
        <v>83</v>
      </c>
      <c r="C33" s="34"/>
      <c r="D33" s="46">
        <f>D35</f>
        <v>0</v>
      </c>
      <c r="E33" s="46">
        <f>E35</f>
        <v>0</v>
      </c>
      <c r="F33" s="24">
        <f t="shared" si="1"/>
        <v>0</v>
      </c>
      <c r="G33" s="24"/>
    </row>
    <row r="34" spans="1:7" s="61" customFormat="1" ht="12.75" customHeight="1">
      <c r="A34" s="35"/>
      <c r="B34" s="35"/>
      <c r="C34" s="39">
        <v>1244</v>
      </c>
      <c r="D34" s="40"/>
      <c r="E34" s="40"/>
      <c r="F34" s="40"/>
      <c r="G34" s="40"/>
    </row>
    <row r="35" spans="1:7" s="19" customFormat="1" ht="25.5" customHeight="1">
      <c r="A35" s="35"/>
      <c r="B35" s="35"/>
      <c r="C35" s="34" t="s">
        <v>175</v>
      </c>
      <c r="D35" s="24">
        <v>0</v>
      </c>
      <c r="E35" s="24">
        <v>0</v>
      </c>
      <c r="F35" s="24">
        <f t="shared" si="1"/>
        <v>0</v>
      </c>
      <c r="G35" s="24"/>
    </row>
    <row r="36" spans="1:7" s="19" customFormat="1" ht="10.5" customHeight="1">
      <c r="A36" s="35"/>
      <c r="B36" s="41">
        <v>1260</v>
      </c>
      <c r="C36" s="42"/>
      <c r="D36" s="23"/>
      <c r="E36" s="23"/>
      <c r="F36" s="23"/>
      <c r="G36" s="60"/>
    </row>
    <row r="37" spans="1:7" s="19" customFormat="1" ht="25.5" customHeight="1">
      <c r="A37" s="35"/>
      <c r="B37" s="167" t="s">
        <v>135</v>
      </c>
      <c r="C37" s="34"/>
      <c r="D37" s="46">
        <f>D39+D41</f>
        <v>0</v>
      </c>
      <c r="E37" s="46">
        <f>E41+E39</f>
        <v>0</v>
      </c>
      <c r="F37" s="24">
        <f t="shared" ref="F37" si="5">D37-E37</f>
        <v>0</v>
      </c>
      <c r="G37" s="24"/>
    </row>
    <row r="38" spans="1:7" s="61" customFormat="1" ht="12.75" customHeight="1">
      <c r="A38" s="35"/>
      <c r="B38" s="35"/>
      <c r="C38" s="39">
        <v>1263</v>
      </c>
      <c r="D38" s="40"/>
      <c r="E38" s="40"/>
      <c r="F38" s="40"/>
      <c r="G38" s="40"/>
    </row>
    <row r="39" spans="1:7" s="19" customFormat="1" ht="25.5" customHeight="1">
      <c r="A39" s="35"/>
      <c r="B39" s="35"/>
      <c r="C39" s="51" t="s">
        <v>136</v>
      </c>
      <c r="D39" s="24">
        <v>0</v>
      </c>
      <c r="E39" s="24">
        <v>0</v>
      </c>
      <c r="F39" s="24">
        <f t="shared" ref="F39" si="6">D39-E39</f>
        <v>0</v>
      </c>
      <c r="G39" s="24"/>
    </row>
    <row r="40" spans="1:7" s="61" customFormat="1" ht="10.5" customHeight="1">
      <c r="A40" s="35"/>
      <c r="B40" s="35"/>
      <c r="C40" s="39">
        <v>1266</v>
      </c>
      <c r="D40" s="40"/>
      <c r="E40" s="40"/>
      <c r="F40" s="40"/>
      <c r="G40" s="40"/>
    </row>
    <row r="41" spans="1:7" s="19" customFormat="1" ht="25.5" customHeight="1">
      <c r="A41" s="35"/>
      <c r="B41" s="35"/>
      <c r="C41" s="110" t="s">
        <v>137</v>
      </c>
      <c r="D41" s="38">
        <v>0</v>
      </c>
      <c r="E41" s="38">
        <v>0</v>
      </c>
      <c r="F41" s="38">
        <f t="shared" ref="F41" si="7">D41-E41</f>
        <v>0</v>
      </c>
      <c r="G41" s="38"/>
    </row>
    <row r="42" spans="1:7" s="19" customFormat="1" ht="12.75" customHeight="1">
      <c r="A42" s="41">
        <v>1300</v>
      </c>
      <c r="B42" s="62"/>
      <c r="C42" s="154"/>
      <c r="D42" s="43"/>
      <c r="E42" s="23"/>
      <c r="F42" s="23"/>
      <c r="G42" s="23"/>
    </row>
    <row r="43" spans="1:7" s="19" customFormat="1" ht="25.5" customHeight="1">
      <c r="A43" s="167" t="s">
        <v>138</v>
      </c>
      <c r="B43" s="164"/>
      <c r="C43" s="44"/>
      <c r="D43" s="24">
        <v>0</v>
      </c>
      <c r="E43" s="24">
        <v>312386000</v>
      </c>
      <c r="F43" s="24">
        <f t="shared" ref="F43" si="8">D43-E43</f>
        <v>-312386000</v>
      </c>
      <c r="G43" s="24"/>
    </row>
    <row r="44" spans="1:7" s="19" customFormat="1" ht="12.75" customHeight="1">
      <c r="A44" s="36"/>
      <c r="B44" s="63">
        <v>1310</v>
      </c>
      <c r="C44" s="42"/>
      <c r="D44" s="43">
        <v>0</v>
      </c>
      <c r="E44" s="23"/>
      <c r="F44" s="23"/>
      <c r="G44" s="23"/>
    </row>
    <row r="45" spans="1:7" s="19" customFormat="1" ht="25.5" customHeight="1">
      <c r="A45" s="36"/>
      <c r="B45" s="242" t="s">
        <v>139</v>
      </c>
      <c r="C45" s="44"/>
      <c r="D45" s="24">
        <v>0</v>
      </c>
      <c r="E45" s="24">
        <f>E47</f>
        <v>312386000</v>
      </c>
      <c r="F45" s="24">
        <f t="shared" ref="F45" si="9">D45-E45</f>
        <v>-312386000</v>
      </c>
      <c r="G45" s="24"/>
    </row>
    <row r="46" spans="1:7" s="19" customFormat="1" ht="13.5" customHeight="1">
      <c r="A46" s="36"/>
      <c r="B46" s="242"/>
      <c r="C46" s="45">
        <v>1311</v>
      </c>
      <c r="D46" s="23"/>
      <c r="E46" s="23"/>
      <c r="F46" s="23"/>
      <c r="G46" s="23"/>
    </row>
    <row r="47" spans="1:7" s="19" customFormat="1" ht="25.5" customHeight="1">
      <c r="A47" s="33"/>
      <c r="B47" s="243"/>
      <c r="C47" s="34" t="s">
        <v>140</v>
      </c>
      <c r="D47" s="46">
        <v>0</v>
      </c>
      <c r="E47" s="24">
        <v>312386000</v>
      </c>
      <c r="F47" s="24">
        <f t="shared" ref="F47" si="10">D47-E47</f>
        <v>-312386000</v>
      </c>
      <c r="G47" s="24"/>
    </row>
    <row r="48" spans="1:7" s="19" customFormat="1" ht="12.75" customHeight="1">
      <c r="A48" s="161">
        <v>2200</v>
      </c>
      <c r="B48" s="194"/>
      <c r="C48" s="218"/>
      <c r="D48" s="177"/>
      <c r="E48" s="57"/>
      <c r="F48" s="57"/>
      <c r="G48" s="57"/>
    </row>
    <row r="49" spans="1:7" s="19" customFormat="1" ht="25.5" customHeight="1">
      <c r="A49" s="48" t="s">
        <v>84</v>
      </c>
      <c r="B49" s="52"/>
      <c r="C49" s="44"/>
      <c r="D49" s="24">
        <f>D55</f>
        <v>0</v>
      </c>
      <c r="E49" s="24">
        <f>E51</f>
        <v>5865000000</v>
      </c>
      <c r="F49" s="24">
        <f t="shared" si="1"/>
        <v>-5865000000</v>
      </c>
      <c r="G49" s="24"/>
    </row>
    <row r="50" spans="1:7" s="19" customFormat="1" ht="12.75" customHeight="1">
      <c r="A50" s="36"/>
      <c r="B50" s="41">
        <v>2210</v>
      </c>
      <c r="C50" s="42"/>
      <c r="D50" s="43"/>
      <c r="E50" s="23"/>
      <c r="F50" s="23"/>
      <c r="G50" s="23"/>
    </row>
    <row r="51" spans="1:7" s="19" customFormat="1" ht="25.5" customHeight="1">
      <c r="A51" s="36"/>
      <c r="B51" s="201" t="s">
        <v>202</v>
      </c>
      <c r="C51" s="44"/>
      <c r="D51" s="24">
        <f>D53+D55</f>
        <v>0</v>
      </c>
      <c r="E51" s="24">
        <f>E53+E55</f>
        <v>5865000000</v>
      </c>
      <c r="F51" s="24">
        <f t="shared" ref="F51" si="11">D51-E51</f>
        <v>-5865000000</v>
      </c>
      <c r="G51" s="24"/>
    </row>
    <row r="52" spans="1:7" s="19" customFormat="1" ht="13.5" customHeight="1">
      <c r="A52" s="36"/>
      <c r="B52" s="197"/>
      <c r="C52" s="45">
        <v>2211</v>
      </c>
      <c r="D52" s="23"/>
      <c r="E52" s="23"/>
      <c r="F52" s="23"/>
      <c r="G52" s="23"/>
    </row>
    <row r="53" spans="1:7" s="19" customFormat="1" ht="25.5" customHeight="1">
      <c r="A53" s="36"/>
      <c r="B53" s="197"/>
      <c r="C53" s="34" t="s">
        <v>203</v>
      </c>
      <c r="D53" s="46">
        <v>0</v>
      </c>
      <c r="E53" s="24">
        <v>4000000000</v>
      </c>
      <c r="F53" s="24">
        <f t="shared" ref="F53" si="12">D53-E53</f>
        <v>-4000000000</v>
      </c>
      <c r="G53" s="24"/>
    </row>
    <row r="54" spans="1:7" s="19" customFormat="1" ht="12.75" customHeight="1">
      <c r="A54" s="36"/>
      <c r="B54" s="41">
        <v>2220</v>
      </c>
      <c r="C54" s="42"/>
      <c r="D54" s="43"/>
      <c r="E54" s="23"/>
      <c r="F54" s="23"/>
      <c r="G54" s="23"/>
    </row>
    <row r="55" spans="1:7" s="19" customFormat="1" ht="25.5" customHeight="1">
      <c r="A55" s="36"/>
      <c r="B55" s="242" t="s">
        <v>85</v>
      </c>
      <c r="C55" s="44"/>
      <c r="D55" s="24">
        <f>D57+D59</f>
        <v>0</v>
      </c>
      <c r="E55" s="24">
        <f>E57+E59</f>
        <v>1865000000</v>
      </c>
      <c r="F55" s="24">
        <f t="shared" si="1"/>
        <v>-1865000000</v>
      </c>
      <c r="G55" s="24"/>
    </row>
    <row r="56" spans="1:7" s="19" customFormat="1" ht="13.5" customHeight="1">
      <c r="A56" s="36"/>
      <c r="B56" s="242"/>
      <c r="C56" s="45">
        <v>2221</v>
      </c>
      <c r="D56" s="23"/>
      <c r="E56" s="23"/>
      <c r="F56" s="23"/>
      <c r="G56" s="23"/>
    </row>
    <row r="57" spans="1:7" s="19" customFormat="1" ht="25.5" customHeight="1">
      <c r="A57" s="36"/>
      <c r="B57" s="242"/>
      <c r="C57" s="34" t="s">
        <v>86</v>
      </c>
      <c r="D57" s="46">
        <v>0</v>
      </c>
      <c r="E57" s="24">
        <v>165000000</v>
      </c>
      <c r="F57" s="24">
        <f t="shared" ref="F57" si="13">D57-E57</f>
        <v>-165000000</v>
      </c>
      <c r="G57" s="24"/>
    </row>
    <row r="58" spans="1:7" s="19" customFormat="1" ht="13.5" customHeight="1">
      <c r="A58" s="36"/>
      <c r="B58" s="242"/>
      <c r="C58" s="45">
        <v>2222</v>
      </c>
      <c r="D58" s="23"/>
      <c r="E58" s="23"/>
      <c r="F58" s="23"/>
      <c r="G58" s="23"/>
    </row>
    <row r="59" spans="1:7" s="19" customFormat="1" ht="25.5" customHeight="1">
      <c r="A59" s="36"/>
      <c r="B59" s="242"/>
      <c r="C59" s="51" t="s">
        <v>176</v>
      </c>
      <c r="D59" s="46">
        <v>0</v>
      </c>
      <c r="E59" s="24">
        <v>1700000000</v>
      </c>
      <c r="F59" s="24">
        <f t="shared" ref="F59" si="14">D59-E59</f>
        <v>-1700000000</v>
      </c>
      <c r="G59" s="24"/>
    </row>
    <row r="60" spans="1:7" s="19" customFormat="1" ht="13.5" customHeight="1">
      <c r="A60" s="36"/>
      <c r="B60" s="203"/>
      <c r="C60" s="45">
        <v>2230</v>
      </c>
      <c r="D60" s="23"/>
      <c r="E60" s="23"/>
      <c r="F60" s="23"/>
      <c r="G60" s="23"/>
    </row>
    <row r="61" spans="1:7" s="19" customFormat="1" ht="21" customHeight="1">
      <c r="A61" s="33"/>
      <c r="B61" s="204"/>
      <c r="C61" s="223" t="s">
        <v>258</v>
      </c>
      <c r="D61" s="46">
        <v>0</v>
      </c>
      <c r="E61" s="24">
        <v>0</v>
      </c>
      <c r="F61" s="24">
        <f t="shared" ref="F61" si="15">D61-E61</f>
        <v>0</v>
      </c>
      <c r="G61" s="24"/>
    </row>
    <row r="62" spans="1:7" s="19" customFormat="1" ht="25.5" customHeight="1">
      <c r="A62" s="62" t="s">
        <v>87</v>
      </c>
      <c r="B62" s="64"/>
      <c r="C62" s="65"/>
      <c r="D62" s="66">
        <f>D64</f>
        <v>121432000</v>
      </c>
      <c r="E62" s="66">
        <f>E64</f>
        <v>1496885000</v>
      </c>
      <c r="F62" s="57">
        <f t="shared" si="1"/>
        <v>-1375453000</v>
      </c>
      <c r="G62" s="66"/>
    </row>
    <row r="63" spans="1:7" s="118" customFormat="1" ht="14.25" customHeight="1">
      <c r="A63" s="35"/>
      <c r="B63" s="41">
        <v>1100</v>
      </c>
      <c r="C63" s="67"/>
      <c r="D63" s="68"/>
      <c r="E63" s="68"/>
      <c r="F63" s="23"/>
      <c r="G63" s="68"/>
    </row>
    <row r="64" spans="1:7" s="19" customFormat="1" ht="25.5" customHeight="1">
      <c r="A64" s="35"/>
      <c r="B64" s="242" t="s">
        <v>88</v>
      </c>
      <c r="C64" s="69"/>
      <c r="D64" s="24">
        <f>D66</f>
        <v>121432000</v>
      </c>
      <c r="E64" s="24">
        <f>E66</f>
        <v>1496885000</v>
      </c>
      <c r="F64" s="24">
        <f t="shared" si="1"/>
        <v>-1375453000</v>
      </c>
      <c r="G64" s="24"/>
    </row>
    <row r="65" spans="1:7" s="19" customFormat="1" ht="14.25" customHeight="1">
      <c r="A65" s="35"/>
      <c r="B65" s="242"/>
      <c r="C65" s="39">
        <v>1100</v>
      </c>
      <c r="D65" s="23"/>
      <c r="E65" s="23"/>
      <c r="F65" s="23"/>
      <c r="G65" s="23"/>
    </row>
    <row r="66" spans="1:7" s="19" customFormat="1" ht="19.5" customHeight="1">
      <c r="A66" s="35"/>
      <c r="B66" s="32"/>
      <c r="C66" s="34" t="s">
        <v>88</v>
      </c>
      <c r="D66" s="24">
        <v>121432000</v>
      </c>
      <c r="E66" s="24">
        <v>1496885000</v>
      </c>
      <c r="F66" s="24">
        <f t="shared" si="1"/>
        <v>-1375453000</v>
      </c>
      <c r="G66" s="24"/>
    </row>
    <row r="67" spans="1:7" s="19" customFormat="1" ht="25.5" customHeight="1">
      <c r="A67" s="241" t="s">
        <v>89</v>
      </c>
      <c r="B67" s="241"/>
      <c r="C67" s="241"/>
      <c r="D67" s="70">
        <f>D7+D13+D31+D43+D49+D62</f>
        <v>2298797000</v>
      </c>
      <c r="E67" s="70">
        <f>E7+E13+E31+E43+E49+E62</f>
        <v>10025656000</v>
      </c>
      <c r="F67" s="70">
        <f>D67-E67</f>
        <v>-7726859000</v>
      </c>
      <c r="G67" s="71"/>
    </row>
  </sheetData>
  <mergeCells count="11">
    <mergeCell ref="A67:C67"/>
    <mergeCell ref="B55:B59"/>
    <mergeCell ref="B64:B65"/>
    <mergeCell ref="B45:B47"/>
    <mergeCell ref="A1:G1"/>
    <mergeCell ref="A2:G2"/>
    <mergeCell ref="A3:G3"/>
    <mergeCell ref="A4:C4"/>
    <mergeCell ref="D4:D5"/>
    <mergeCell ref="G4:G5"/>
    <mergeCell ref="E4:E5"/>
  </mergeCells>
  <phoneticPr fontId="7" type="noConversion"/>
  <printOptions horizontalCentered="1"/>
  <pageMargins left="0.59055118110236227" right="0.55118110236220474" top="0.74803149606299213" bottom="0.35433070866141736" header="0.47244094488188981" footer="0.15748031496062992"/>
  <pageSetup paperSize="9" orientation="landscape" r:id="rId1"/>
  <headerFooter alignWithMargins="0">
    <oddHeader>&amp;L&amp;"굴림체,보통"&amp;8&lt;별지 제2호 서식&gt;</oddHeader>
    <oddFooter>&amp;C- &amp;P+3 -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9:CM10"/>
  <sheetViews>
    <sheetView workbookViewId="0">
      <selection activeCell="A10" sqref="A10:M10"/>
    </sheetView>
  </sheetViews>
  <sheetFormatPr defaultRowHeight="14.25"/>
  <cols>
    <col min="1" max="16384" width="9" style="73"/>
  </cols>
  <sheetData>
    <row r="9" spans="1:91" ht="49.5" customHeight="1"/>
    <row r="10" spans="1:91" ht="51" customHeight="1">
      <c r="A10" s="240" t="s">
        <v>141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</row>
  </sheetData>
  <mergeCells count="1">
    <mergeCell ref="A10:M10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35"/>
  <sheetViews>
    <sheetView topLeftCell="A108" workbookViewId="0">
      <selection activeCell="B128" sqref="B128"/>
    </sheetView>
  </sheetViews>
  <sheetFormatPr defaultRowHeight="14.25"/>
  <cols>
    <col min="1" max="2" width="13.625" style="72" customWidth="1"/>
    <col min="3" max="3" width="13.625" style="9" customWidth="1"/>
    <col min="4" max="5" width="16.125" style="9" customWidth="1"/>
    <col min="6" max="6" width="18" style="9" customWidth="1"/>
    <col min="7" max="7" width="33.25" style="9" customWidth="1"/>
    <col min="8" max="16384" width="9" style="9"/>
  </cols>
  <sheetData>
    <row r="1" spans="1:7" ht="34.5" customHeight="1">
      <c r="A1" s="244" t="s">
        <v>204</v>
      </c>
      <c r="B1" s="245"/>
      <c r="C1" s="245"/>
      <c r="D1" s="245"/>
      <c r="E1" s="245"/>
      <c r="F1" s="245"/>
      <c r="G1" s="245"/>
    </row>
    <row r="2" spans="1:7" ht="24.75" customHeight="1">
      <c r="A2" s="246" t="s">
        <v>181</v>
      </c>
      <c r="B2" s="246"/>
      <c r="C2" s="246"/>
      <c r="D2" s="246"/>
      <c r="E2" s="246"/>
      <c r="F2" s="246"/>
      <c r="G2" s="246"/>
    </row>
    <row r="3" spans="1:7" s="75" customFormat="1" ht="39.75" customHeight="1">
      <c r="A3" s="247" t="s">
        <v>60</v>
      </c>
      <c r="B3" s="248"/>
      <c r="C3" s="248"/>
      <c r="D3" s="248"/>
      <c r="E3" s="248"/>
      <c r="F3" s="248"/>
      <c r="G3" s="249"/>
    </row>
    <row r="4" spans="1:7" s="76" customFormat="1" ht="18" customHeight="1">
      <c r="A4" s="263" t="s">
        <v>4</v>
      </c>
      <c r="B4" s="264"/>
      <c r="C4" s="265"/>
      <c r="D4" s="251" t="s">
        <v>182</v>
      </c>
      <c r="E4" s="251" t="s">
        <v>183</v>
      </c>
      <c r="F4" s="11" t="s">
        <v>58</v>
      </c>
      <c r="G4" s="250" t="s">
        <v>0</v>
      </c>
    </row>
    <row r="5" spans="1:7" s="76" customFormat="1" ht="21" customHeight="1">
      <c r="A5" s="12" t="s">
        <v>5</v>
      </c>
      <c r="B5" s="12" t="s">
        <v>1</v>
      </c>
      <c r="C5" s="12" t="s">
        <v>2</v>
      </c>
      <c r="D5" s="250"/>
      <c r="E5" s="250"/>
      <c r="F5" s="13" t="s">
        <v>57</v>
      </c>
      <c r="G5" s="250"/>
    </row>
    <row r="6" spans="1:7" s="77" customFormat="1" ht="12">
      <c r="A6" s="14">
        <v>4100</v>
      </c>
      <c r="B6" s="15"/>
      <c r="C6" s="15"/>
      <c r="D6" s="15"/>
      <c r="E6" s="15"/>
      <c r="F6" s="15"/>
      <c r="G6" s="15"/>
    </row>
    <row r="7" spans="1:7" s="81" customFormat="1" ht="24" customHeight="1">
      <c r="A7" s="166" t="s">
        <v>54</v>
      </c>
      <c r="B7" s="78"/>
      <c r="C7" s="79"/>
      <c r="D7" s="24">
        <f>D9</f>
        <v>0</v>
      </c>
      <c r="E7" s="24">
        <f>E9</f>
        <v>0</v>
      </c>
      <c r="F7" s="24">
        <f>D7-E7</f>
        <v>0</v>
      </c>
      <c r="G7" s="80" t="s">
        <v>56</v>
      </c>
    </row>
    <row r="8" spans="1:7" s="84" customFormat="1" ht="11.25" customHeight="1">
      <c r="A8" s="259"/>
      <c r="B8" s="82">
        <v>4120</v>
      </c>
      <c r="C8" s="42"/>
      <c r="D8" s="23"/>
      <c r="E8" s="23"/>
      <c r="F8" s="23"/>
      <c r="G8" s="26"/>
    </row>
    <row r="9" spans="1:7" s="81" customFormat="1" ht="22.5" customHeight="1">
      <c r="A9" s="259"/>
      <c r="B9" s="254" t="s">
        <v>14</v>
      </c>
      <c r="C9" s="34"/>
      <c r="D9" s="24">
        <f>SUM(D11:D21)</f>
        <v>0</v>
      </c>
      <c r="E9" s="24">
        <f>SUM(E11:E21)</f>
        <v>0</v>
      </c>
      <c r="F9" s="24">
        <f t="shared" ref="F9:F87" si="0">D9-E9</f>
        <v>0</v>
      </c>
      <c r="G9" s="25"/>
    </row>
    <row r="10" spans="1:7" s="84" customFormat="1" ht="12.75" customHeight="1">
      <c r="A10" s="259"/>
      <c r="B10" s="254"/>
      <c r="C10" s="39">
        <v>4121</v>
      </c>
      <c r="D10" s="23"/>
      <c r="E10" s="23"/>
      <c r="F10" s="23"/>
      <c r="G10" s="26"/>
    </row>
    <row r="11" spans="1:7" s="81" customFormat="1" ht="22.5" customHeight="1">
      <c r="A11" s="259"/>
      <c r="B11" s="254"/>
      <c r="C11" s="34" t="s">
        <v>15</v>
      </c>
      <c r="D11" s="24">
        <v>0</v>
      </c>
      <c r="E11" s="24">
        <v>0</v>
      </c>
      <c r="F11" s="24">
        <f t="shared" si="0"/>
        <v>0</v>
      </c>
      <c r="G11" s="25"/>
    </row>
    <row r="12" spans="1:7" s="84" customFormat="1" ht="13.5" customHeight="1">
      <c r="A12" s="259"/>
      <c r="B12" s="254"/>
      <c r="C12" s="39">
        <v>4122</v>
      </c>
      <c r="D12" s="23"/>
      <c r="E12" s="23"/>
      <c r="F12" s="23"/>
      <c r="G12" s="26"/>
    </row>
    <row r="13" spans="1:7" s="81" customFormat="1" ht="24.75" customHeight="1">
      <c r="A13" s="259"/>
      <c r="B13" s="254"/>
      <c r="C13" s="34" t="s">
        <v>16</v>
      </c>
      <c r="D13" s="24">
        <v>0</v>
      </c>
      <c r="E13" s="24">
        <v>0</v>
      </c>
      <c r="F13" s="24">
        <f t="shared" si="0"/>
        <v>0</v>
      </c>
      <c r="G13" s="25"/>
    </row>
    <row r="14" spans="1:7" s="84" customFormat="1" ht="12">
      <c r="A14" s="259"/>
      <c r="B14" s="254"/>
      <c r="C14" s="39">
        <v>4123</v>
      </c>
      <c r="D14" s="23"/>
      <c r="E14" s="23"/>
      <c r="F14" s="23"/>
      <c r="G14" s="26"/>
    </row>
    <row r="15" spans="1:7" s="81" customFormat="1" ht="24.75" customHeight="1">
      <c r="A15" s="259"/>
      <c r="B15" s="254"/>
      <c r="C15" s="34" t="s">
        <v>42</v>
      </c>
      <c r="D15" s="24">
        <v>0</v>
      </c>
      <c r="E15" s="24">
        <v>0</v>
      </c>
      <c r="F15" s="24">
        <f t="shared" si="0"/>
        <v>0</v>
      </c>
      <c r="G15" s="25"/>
    </row>
    <row r="16" spans="1:7" s="84" customFormat="1" ht="12">
      <c r="A16" s="259"/>
      <c r="B16" s="254"/>
      <c r="C16" s="39">
        <v>4124</v>
      </c>
      <c r="D16" s="23"/>
      <c r="E16" s="23"/>
      <c r="F16" s="23"/>
      <c r="G16" s="26"/>
    </row>
    <row r="17" spans="1:7" s="81" customFormat="1" ht="24.75" customHeight="1">
      <c r="A17" s="259"/>
      <c r="B17" s="254"/>
      <c r="C17" s="34" t="s">
        <v>43</v>
      </c>
      <c r="D17" s="24">
        <v>0</v>
      </c>
      <c r="E17" s="24">
        <v>0</v>
      </c>
      <c r="F17" s="24">
        <f t="shared" si="0"/>
        <v>0</v>
      </c>
      <c r="G17" s="25"/>
    </row>
    <row r="18" spans="1:7" s="84" customFormat="1" ht="13.5" customHeight="1">
      <c r="A18" s="259"/>
      <c r="B18" s="254"/>
      <c r="C18" s="39">
        <v>4125</v>
      </c>
      <c r="D18" s="23"/>
      <c r="E18" s="23"/>
      <c r="F18" s="23"/>
      <c r="G18" s="26"/>
    </row>
    <row r="19" spans="1:7" s="81" customFormat="1" ht="24.75" customHeight="1">
      <c r="A19" s="259"/>
      <c r="B19" s="254"/>
      <c r="C19" s="34" t="s">
        <v>18</v>
      </c>
      <c r="D19" s="24">
        <v>0</v>
      </c>
      <c r="E19" s="24">
        <v>0</v>
      </c>
      <c r="F19" s="24">
        <f t="shared" si="0"/>
        <v>0</v>
      </c>
      <c r="G19" s="25"/>
    </row>
    <row r="20" spans="1:7" s="84" customFormat="1" ht="11.25" customHeight="1">
      <c r="A20" s="259"/>
      <c r="B20" s="254"/>
      <c r="C20" s="39">
        <v>4127</v>
      </c>
      <c r="D20" s="23"/>
      <c r="E20" s="23"/>
      <c r="F20" s="23"/>
      <c r="G20" s="26"/>
    </row>
    <row r="21" spans="1:7" s="81" customFormat="1" ht="24.75" customHeight="1">
      <c r="A21" s="259"/>
      <c r="B21" s="252"/>
      <c r="C21" s="34" t="s">
        <v>19</v>
      </c>
      <c r="D21" s="24">
        <v>0</v>
      </c>
      <c r="E21" s="24">
        <v>0</v>
      </c>
      <c r="F21" s="24">
        <f t="shared" si="0"/>
        <v>0</v>
      </c>
      <c r="G21" s="90"/>
    </row>
    <row r="22" spans="1:7" s="81" customFormat="1" ht="15" customHeight="1">
      <c r="A22" s="82">
        <v>4200</v>
      </c>
      <c r="B22" s="91"/>
      <c r="C22" s="42"/>
      <c r="D22" s="23"/>
      <c r="E22" s="23"/>
      <c r="F22" s="23"/>
      <c r="G22" s="92"/>
    </row>
    <row r="23" spans="1:7" s="178" customFormat="1" ht="26.45" customHeight="1">
      <c r="A23" s="168" t="s">
        <v>20</v>
      </c>
      <c r="B23" s="160"/>
      <c r="C23" s="44"/>
      <c r="D23" s="24">
        <f>D25+D37+D55</f>
        <v>1091341000</v>
      </c>
      <c r="E23" s="24">
        <f>SUM(E25+E37+E55)</f>
        <v>1267278000</v>
      </c>
      <c r="F23" s="24">
        <f t="shared" si="0"/>
        <v>-175937000</v>
      </c>
      <c r="G23" s="25"/>
    </row>
    <row r="24" spans="1:7" s="84" customFormat="1" ht="12" customHeight="1">
      <c r="A24" s="93"/>
      <c r="B24" s="88">
        <v>4210</v>
      </c>
      <c r="C24" s="94"/>
      <c r="D24" s="38"/>
      <c r="E24" s="38"/>
      <c r="F24" s="38"/>
      <c r="G24" s="83"/>
    </row>
    <row r="25" spans="1:7" s="81" customFormat="1" ht="26.45" customHeight="1">
      <c r="A25" s="93"/>
      <c r="B25" s="93" t="s">
        <v>25</v>
      </c>
      <c r="C25" s="44"/>
      <c r="D25" s="24">
        <f>D27+D29+D31+D33+D35</f>
        <v>536400000</v>
      </c>
      <c r="E25" s="24">
        <f>E27+E29+E31+E33+E35</f>
        <v>440400000</v>
      </c>
      <c r="F25" s="24">
        <f t="shared" si="0"/>
        <v>96000000</v>
      </c>
      <c r="G25" s="25"/>
    </row>
    <row r="26" spans="1:7" s="97" customFormat="1" ht="12">
      <c r="A26" s="95"/>
      <c r="B26" s="96"/>
      <c r="C26" s="45">
        <v>4211</v>
      </c>
      <c r="D26" s="40"/>
      <c r="E26" s="40"/>
      <c r="F26" s="40"/>
      <c r="G26" s="27"/>
    </row>
    <row r="27" spans="1:7" s="81" customFormat="1" ht="27" customHeight="1">
      <c r="A27" s="96"/>
      <c r="B27" s="96"/>
      <c r="C27" s="34" t="s">
        <v>21</v>
      </c>
      <c r="D27" s="24">
        <v>123000000</v>
      </c>
      <c r="E27" s="24">
        <v>37000000</v>
      </c>
      <c r="F27" s="24">
        <f t="shared" si="0"/>
        <v>86000000</v>
      </c>
      <c r="G27" s="90"/>
    </row>
    <row r="28" spans="1:7" s="97" customFormat="1" ht="12">
      <c r="A28" s="95"/>
      <c r="B28" s="96"/>
      <c r="C28" s="39">
        <v>4212</v>
      </c>
      <c r="D28" s="40"/>
      <c r="E28" s="40"/>
      <c r="F28" s="40"/>
      <c r="G28" s="99"/>
    </row>
    <row r="29" spans="1:7" s="81" customFormat="1" ht="28.5" customHeight="1">
      <c r="A29" s="96"/>
      <c r="B29" s="96"/>
      <c r="C29" s="34" t="s">
        <v>22</v>
      </c>
      <c r="D29" s="24">
        <v>34400000</v>
      </c>
      <c r="E29" s="24">
        <v>24400000</v>
      </c>
      <c r="F29" s="24">
        <f t="shared" si="0"/>
        <v>10000000</v>
      </c>
      <c r="G29" s="25"/>
    </row>
    <row r="30" spans="1:7" s="97" customFormat="1" ht="12">
      <c r="A30" s="95"/>
      <c r="B30" s="96"/>
      <c r="C30" s="39">
        <v>4215</v>
      </c>
      <c r="D30" s="40"/>
      <c r="E30" s="40"/>
      <c r="F30" s="40"/>
      <c r="G30" s="27"/>
    </row>
    <row r="31" spans="1:7" s="81" customFormat="1" ht="24.75" customHeight="1">
      <c r="A31" s="96"/>
      <c r="B31" s="96"/>
      <c r="C31" s="34" t="s">
        <v>23</v>
      </c>
      <c r="D31" s="24">
        <v>357000000</v>
      </c>
      <c r="E31" s="24">
        <v>357000000</v>
      </c>
      <c r="F31" s="24">
        <f t="shared" si="0"/>
        <v>0</v>
      </c>
      <c r="G31" s="90"/>
    </row>
    <row r="32" spans="1:7" s="97" customFormat="1" ht="12.75" customHeight="1">
      <c r="A32" s="95"/>
      <c r="B32" s="95"/>
      <c r="C32" s="39">
        <v>4216</v>
      </c>
      <c r="D32" s="40"/>
      <c r="E32" s="40"/>
      <c r="F32" s="40"/>
      <c r="G32" s="99"/>
    </row>
    <row r="33" spans="1:7" s="81" customFormat="1" ht="22.5" customHeight="1">
      <c r="A33" s="96"/>
      <c r="B33" s="260"/>
      <c r="C33" s="34" t="s">
        <v>24</v>
      </c>
      <c r="D33" s="24">
        <v>3000000</v>
      </c>
      <c r="E33" s="24">
        <v>3000000</v>
      </c>
      <c r="F33" s="24">
        <f t="shared" si="0"/>
        <v>0</v>
      </c>
      <c r="G33" s="25"/>
    </row>
    <row r="34" spans="1:7" s="97" customFormat="1" ht="14.25" customHeight="1">
      <c r="A34" s="95"/>
      <c r="B34" s="260"/>
      <c r="C34" s="39">
        <v>4219</v>
      </c>
      <c r="D34" s="40"/>
      <c r="E34" s="40"/>
      <c r="F34" s="40"/>
      <c r="G34" s="27"/>
    </row>
    <row r="35" spans="1:7" s="81" customFormat="1" ht="22.5" customHeight="1">
      <c r="A35" s="96"/>
      <c r="B35" s="261"/>
      <c r="C35" s="34" t="s">
        <v>146</v>
      </c>
      <c r="D35" s="24">
        <v>19000000</v>
      </c>
      <c r="E35" s="24">
        <v>19000000</v>
      </c>
      <c r="F35" s="24">
        <f t="shared" si="0"/>
        <v>0</v>
      </c>
      <c r="G35" s="25"/>
    </row>
    <row r="36" spans="1:7" s="97" customFormat="1" ht="12" customHeight="1">
      <c r="A36" s="95"/>
      <c r="B36" s="100">
        <v>4220</v>
      </c>
      <c r="C36" s="37"/>
      <c r="D36" s="101"/>
      <c r="E36" s="101"/>
      <c r="F36" s="101"/>
      <c r="G36" s="102"/>
    </row>
    <row r="37" spans="1:7" s="81" customFormat="1" ht="22.5" customHeight="1">
      <c r="A37" s="96"/>
      <c r="B37" s="93" t="s">
        <v>46</v>
      </c>
      <c r="C37" s="44"/>
      <c r="D37" s="24">
        <f>D39+D41+D43+D45+D47+D49+D51+D53</f>
        <v>514961000</v>
      </c>
      <c r="E37" s="24">
        <f>E39+E43+E45+E47+E49+E51+E53</f>
        <v>777578000</v>
      </c>
      <c r="F37" s="24">
        <f t="shared" si="0"/>
        <v>-262617000</v>
      </c>
      <c r="G37" s="25"/>
    </row>
    <row r="38" spans="1:7" s="97" customFormat="1" ht="12" customHeight="1">
      <c r="A38" s="95"/>
      <c r="B38" s="95"/>
      <c r="C38" s="45">
        <v>4221</v>
      </c>
      <c r="D38" s="40"/>
      <c r="E38" s="40"/>
      <c r="F38" s="40"/>
      <c r="G38" s="27"/>
    </row>
    <row r="39" spans="1:7" s="81" customFormat="1" ht="22.5" customHeight="1">
      <c r="A39" s="96"/>
      <c r="B39" s="96"/>
      <c r="C39" s="34" t="s">
        <v>47</v>
      </c>
      <c r="D39" s="24">
        <v>1800000</v>
      </c>
      <c r="E39" s="24">
        <v>800000</v>
      </c>
      <c r="F39" s="24">
        <f t="shared" si="0"/>
        <v>1000000</v>
      </c>
      <c r="G39" s="25"/>
    </row>
    <row r="40" spans="1:7" s="97" customFormat="1" ht="14.25" customHeight="1">
      <c r="A40" s="95"/>
      <c r="B40" s="95"/>
      <c r="C40" s="39">
        <v>4222</v>
      </c>
      <c r="D40" s="40"/>
      <c r="E40" s="40"/>
      <c r="F40" s="40"/>
      <c r="G40" s="27"/>
    </row>
    <row r="41" spans="1:7" s="81" customFormat="1" ht="22.5" customHeight="1">
      <c r="A41" s="96"/>
      <c r="B41" s="96"/>
      <c r="C41" s="34" t="s">
        <v>27</v>
      </c>
      <c r="D41" s="24">
        <v>1500000</v>
      </c>
      <c r="E41" s="24">
        <v>0</v>
      </c>
      <c r="F41" s="24">
        <f t="shared" si="0"/>
        <v>1500000</v>
      </c>
      <c r="G41" s="25"/>
    </row>
    <row r="42" spans="1:7" s="97" customFormat="1" ht="11.25" customHeight="1">
      <c r="A42" s="95"/>
      <c r="B42" s="95"/>
      <c r="C42" s="39">
        <v>4223</v>
      </c>
      <c r="D42" s="40"/>
      <c r="E42" s="40"/>
      <c r="F42" s="40"/>
      <c r="G42" s="27"/>
    </row>
    <row r="43" spans="1:7" s="81" customFormat="1" ht="22.5" customHeight="1">
      <c r="A43" s="96"/>
      <c r="B43" s="96"/>
      <c r="C43" s="34" t="s">
        <v>28</v>
      </c>
      <c r="D43" s="24">
        <v>20300000</v>
      </c>
      <c r="E43" s="24">
        <v>20000000</v>
      </c>
      <c r="F43" s="24">
        <f t="shared" si="0"/>
        <v>300000</v>
      </c>
      <c r="G43" s="25"/>
    </row>
    <row r="44" spans="1:7" s="97" customFormat="1" ht="14.25" customHeight="1">
      <c r="A44" s="200"/>
      <c r="B44" s="200"/>
      <c r="C44" s="39">
        <v>4225</v>
      </c>
      <c r="D44" s="40"/>
      <c r="E44" s="40"/>
      <c r="F44" s="40"/>
      <c r="G44" s="27"/>
    </row>
    <row r="45" spans="1:7" s="81" customFormat="1" ht="22.5" customHeight="1">
      <c r="A45" s="96"/>
      <c r="B45" s="96"/>
      <c r="C45" s="34" t="s">
        <v>205</v>
      </c>
      <c r="D45" s="24">
        <v>54000000</v>
      </c>
      <c r="E45" s="24">
        <v>54000000</v>
      </c>
      <c r="F45" s="24">
        <f t="shared" ref="F45" si="1">D45-E45</f>
        <v>0</v>
      </c>
      <c r="G45" s="25"/>
    </row>
    <row r="46" spans="1:7" s="97" customFormat="1" ht="11.25" customHeight="1">
      <c r="A46" s="200"/>
      <c r="B46" s="200"/>
      <c r="C46" s="215">
        <v>4226</v>
      </c>
      <c r="D46" s="217"/>
      <c r="E46" s="217"/>
      <c r="F46" s="217"/>
      <c r="G46" s="103"/>
    </row>
    <row r="47" spans="1:7" s="81" customFormat="1" ht="22.5" customHeight="1">
      <c r="A47" s="96"/>
      <c r="B47" s="96"/>
      <c r="C47" s="34" t="s">
        <v>206</v>
      </c>
      <c r="D47" s="24">
        <v>168000000</v>
      </c>
      <c r="E47" s="24">
        <v>168000000</v>
      </c>
      <c r="F47" s="24">
        <f t="shared" ref="F47" si="2">D47-E47</f>
        <v>0</v>
      </c>
      <c r="G47" s="25"/>
    </row>
    <row r="48" spans="1:7" s="97" customFormat="1" ht="12">
      <c r="A48" s="95"/>
      <c r="B48" s="95"/>
      <c r="C48" s="39">
        <v>4227</v>
      </c>
      <c r="D48" s="40"/>
      <c r="E48" s="40"/>
      <c r="F48" s="40"/>
      <c r="G48" s="27"/>
    </row>
    <row r="49" spans="1:7" s="81" customFormat="1" ht="22.5" customHeight="1">
      <c r="A49" s="96"/>
      <c r="B49" s="96"/>
      <c r="C49" s="34" t="s">
        <v>90</v>
      </c>
      <c r="D49" s="24">
        <v>2000000</v>
      </c>
      <c r="E49" s="24">
        <v>2000000</v>
      </c>
      <c r="F49" s="24">
        <f t="shared" si="0"/>
        <v>0</v>
      </c>
      <c r="G49" s="25"/>
    </row>
    <row r="50" spans="1:7" s="97" customFormat="1" ht="11.25" customHeight="1">
      <c r="A50" s="95"/>
      <c r="B50" s="95"/>
      <c r="C50" s="39">
        <v>4228</v>
      </c>
      <c r="D50" s="40"/>
      <c r="E50" s="40"/>
      <c r="F50" s="40"/>
      <c r="G50" s="27"/>
    </row>
    <row r="51" spans="1:7" s="81" customFormat="1" ht="22.5" customHeight="1">
      <c r="A51" s="96"/>
      <c r="B51" s="96"/>
      <c r="C51" s="34" t="s">
        <v>30</v>
      </c>
      <c r="D51" s="24">
        <v>213000000</v>
      </c>
      <c r="E51" s="24">
        <v>494778000</v>
      </c>
      <c r="F51" s="24">
        <f t="shared" si="0"/>
        <v>-281778000</v>
      </c>
      <c r="G51" s="25"/>
    </row>
    <row r="52" spans="1:7" s="97" customFormat="1" ht="11.25" customHeight="1">
      <c r="A52" s="95"/>
      <c r="B52" s="95"/>
      <c r="C52" s="39">
        <v>4229</v>
      </c>
      <c r="D52" s="40"/>
      <c r="E52" s="40"/>
      <c r="F52" s="40"/>
      <c r="G52" s="27"/>
    </row>
    <row r="53" spans="1:7" s="81" customFormat="1" ht="24.75" customHeight="1">
      <c r="A53" s="96"/>
      <c r="B53" s="98"/>
      <c r="C53" s="34" t="s">
        <v>48</v>
      </c>
      <c r="D53" s="24">
        <v>54361000</v>
      </c>
      <c r="E53" s="24">
        <v>38000000</v>
      </c>
      <c r="F53" s="24">
        <f t="shared" si="0"/>
        <v>16361000</v>
      </c>
      <c r="G53" s="25"/>
    </row>
    <row r="54" spans="1:7" s="97" customFormat="1" ht="12">
      <c r="A54" s="95"/>
      <c r="B54" s="100">
        <v>4230</v>
      </c>
      <c r="C54" s="37"/>
      <c r="D54" s="101"/>
      <c r="E54" s="101"/>
      <c r="F54" s="101"/>
      <c r="G54" s="102"/>
    </row>
    <row r="55" spans="1:7" s="81" customFormat="1" ht="22.5" customHeight="1">
      <c r="A55" s="96"/>
      <c r="B55" s="252" t="s">
        <v>35</v>
      </c>
      <c r="C55" s="44"/>
      <c r="D55" s="24">
        <f>D57+D59+D61+D63+D65+D67+D69</f>
        <v>39980000</v>
      </c>
      <c r="E55" s="24">
        <f>SUM(E57:E69)</f>
        <v>49300000</v>
      </c>
      <c r="F55" s="24">
        <f t="shared" si="0"/>
        <v>-9320000</v>
      </c>
      <c r="G55" s="25"/>
    </row>
    <row r="56" spans="1:7" s="97" customFormat="1" ht="12">
      <c r="A56" s="95"/>
      <c r="B56" s="258"/>
      <c r="C56" s="45">
        <v>4231</v>
      </c>
      <c r="D56" s="40"/>
      <c r="E56" s="40"/>
      <c r="F56" s="40"/>
      <c r="G56" s="27"/>
    </row>
    <row r="57" spans="1:7" s="81" customFormat="1" ht="22.5" customHeight="1">
      <c r="A57" s="96"/>
      <c r="B57" s="258"/>
      <c r="C57" s="34" t="s">
        <v>91</v>
      </c>
      <c r="D57" s="24">
        <v>1680000</v>
      </c>
      <c r="E57" s="24">
        <v>1000000</v>
      </c>
      <c r="F57" s="24">
        <f t="shared" si="0"/>
        <v>680000</v>
      </c>
      <c r="G57" s="25"/>
    </row>
    <row r="58" spans="1:7" s="97" customFormat="1" ht="12">
      <c r="A58" s="95"/>
      <c r="B58" s="262"/>
      <c r="C58" s="39">
        <v>4232</v>
      </c>
      <c r="D58" s="40"/>
      <c r="E58" s="40"/>
      <c r="F58" s="40"/>
      <c r="G58" s="27"/>
    </row>
    <row r="59" spans="1:7" s="81" customFormat="1" ht="22.5" customHeight="1">
      <c r="A59" s="96"/>
      <c r="B59" s="262"/>
      <c r="C59" s="34" t="s">
        <v>32</v>
      </c>
      <c r="D59" s="24">
        <v>300000</v>
      </c>
      <c r="E59" s="24">
        <v>300000</v>
      </c>
      <c r="F59" s="24">
        <f t="shared" si="0"/>
        <v>0</v>
      </c>
      <c r="G59" s="25"/>
    </row>
    <row r="60" spans="1:7" s="97" customFormat="1" ht="12">
      <c r="A60" s="95"/>
      <c r="B60" s="95"/>
      <c r="C60" s="39">
        <v>4233</v>
      </c>
      <c r="D60" s="40"/>
      <c r="E60" s="40"/>
      <c r="F60" s="40"/>
      <c r="G60" s="27"/>
    </row>
    <row r="61" spans="1:7" s="81" customFormat="1" ht="22.5" customHeight="1">
      <c r="A61" s="96"/>
      <c r="B61" s="96"/>
      <c r="C61" s="34" t="s">
        <v>92</v>
      </c>
      <c r="D61" s="24">
        <v>5000000</v>
      </c>
      <c r="E61" s="24">
        <v>0</v>
      </c>
      <c r="F61" s="24">
        <f t="shared" si="0"/>
        <v>5000000</v>
      </c>
      <c r="G61" s="90"/>
    </row>
    <row r="62" spans="1:7" s="97" customFormat="1" ht="12">
      <c r="A62" s="96"/>
      <c r="B62" s="96"/>
      <c r="C62" s="39">
        <v>4234</v>
      </c>
      <c r="D62" s="40"/>
      <c r="E62" s="40"/>
      <c r="F62" s="40"/>
      <c r="G62" s="99"/>
    </row>
    <row r="63" spans="1:7" s="81" customFormat="1" ht="22.5" customHeight="1">
      <c r="A63" s="96"/>
      <c r="B63" s="96"/>
      <c r="C63" s="34" t="s">
        <v>49</v>
      </c>
      <c r="D63" s="24">
        <v>0</v>
      </c>
      <c r="E63" s="24">
        <v>0</v>
      </c>
      <c r="F63" s="24">
        <f t="shared" si="0"/>
        <v>0</v>
      </c>
      <c r="G63" s="25"/>
    </row>
    <row r="64" spans="1:7" s="97" customFormat="1" ht="12">
      <c r="A64" s="96"/>
      <c r="B64" s="96"/>
      <c r="C64" s="39">
        <v>4236</v>
      </c>
      <c r="D64" s="40"/>
      <c r="E64" s="40"/>
      <c r="F64" s="40"/>
      <c r="G64" s="104"/>
    </row>
    <row r="65" spans="1:7" s="81" customFormat="1" ht="22.5" customHeight="1">
      <c r="A65" s="96"/>
      <c r="B65" s="96"/>
      <c r="C65" s="34" t="s">
        <v>93</v>
      </c>
      <c r="D65" s="24">
        <v>3000000</v>
      </c>
      <c r="E65" s="24">
        <v>3000000</v>
      </c>
      <c r="F65" s="24">
        <f t="shared" si="0"/>
        <v>0</v>
      </c>
      <c r="G65" s="25"/>
    </row>
    <row r="66" spans="1:7" s="97" customFormat="1" ht="12">
      <c r="A66" s="96"/>
      <c r="B66" s="96"/>
      <c r="C66" s="39">
        <v>4337</v>
      </c>
      <c r="D66" s="40"/>
      <c r="E66" s="40"/>
      <c r="F66" s="40"/>
      <c r="G66" s="27"/>
    </row>
    <row r="67" spans="1:7" s="81" customFormat="1" ht="23.25" customHeight="1">
      <c r="A67" s="96"/>
      <c r="B67" s="96"/>
      <c r="C67" s="34" t="s">
        <v>207</v>
      </c>
      <c r="D67" s="24">
        <v>30000000</v>
      </c>
      <c r="E67" s="24">
        <v>45000000</v>
      </c>
      <c r="F67" s="24">
        <f t="shared" ref="F67" si="3">D67-E67</f>
        <v>-15000000</v>
      </c>
      <c r="G67" s="90"/>
    </row>
    <row r="68" spans="1:7" s="97" customFormat="1" ht="12">
      <c r="A68" s="96"/>
      <c r="B68" s="96"/>
      <c r="C68" s="39">
        <v>4239</v>
      </c>
      <c r="D68" s="40"/>
      <c r="E68" s="40"/>
      <c r="F68" s="40"/>
      <c r="G68" s="99"/>
    </row>
    <row r="69" spans="1:7" s="81" customFormat="1" ht="22.5" customHeight="1">
      <c r="A69" s="98"/>
      <c r="B69" s="98"/>
      <c r="C69" s="34" t="s">
        <v>34</v>
      </c>
      <c r="D69" s="24">
        <v>0</v>
      </c>
      <c r="E69" s="24">
        <v>0</v>
      </c>
      <c r="F69" s="24">
        <f t="shared" si="0"/>
        <v>0</v>
      </c>
      <c r="G69" s="90"/>
    </row>
    <row r="70" spans="1:7" s="97" customFormat="1" ht="15" customHeight="1">
      <c r="A70" s="219">
        <v>4400</v>
      </c>
      <c r="B70" s="219"/>
      <c r="C70" s="215"/>
      <c r="D70" s="220"/>
      <c r="E70" s="217"/>
      <c r="F70" s="217"/>
      <c r="G70" s="103"/>
    </row>
    <row r="71" spans="1:7" s="81" customFormat="1" ht="23.25" customHeight="1">
      <c r="A71" s="254" t="s">
        <v>50</v>
      </c>
      <c r="B71" s="93"/>
      <c r="C71" s="34"/>
      <c r="D71" s="54">
        <f>D73</f>
        <v>21750000</v>
      </c>
      <c r="E71" s="54">
        <f>E73</f>
        <v>115000000</v>
      </c>
      <c r="F71" s="24">
        <f t="shared" si="0"/>
        <v>-93250000</v>
      </c>
      <c r="G71" s="25"/>
    </row>
    <row r="72" spans="1:7" s="97" customFormat="1" ht="12">
      <c r="A72" s="254"/>
      <c r="B72" s="199">
        <v>4410</v>
      </c>
      <c r="C72" s="39"/>
      <c r="D72" s="106"/>
      <c r="E72" s="40"/>
      <c r="F72" s="40"/>
      <c r="G72" s="210"/>
    </row>
    <row r="73" spans="1:7" s="81" customFormat="1" ht="22.5" customHeight="1">
      <c r="A73" s="254"/>
      <c r="B73" s="252" t="s">
        <v>208</v>
      </c>
      <c r="C73" s="44"/>
      <c r="D73" s="24">
        <f>SUM(D75:D75)</f>
        <v>21750000</v>
      </c>
      <c r="E73" s="24">
        <f>SUM(E75:E75)</f>
        <v>115000000</v>
      </c>
      <c r="F73" s="24">
        <f t="shared" si="0"/>
        <v>-93250000</v>
      </c>
      <c r="G73" s="25"/>
    </row>
    <row r="74" spans="1:7" s="97" customFormat="1" ht="11.25" customHeight="1">
      <c r="A74" s="254"/>
      <c r="B74" s="258"/>
      <c r="C74" s="45">
        <v>4411</v>
      </c>
      <c r="D74" s="40"/>
      <c r="E74" s="40"/>
      <c r="F74" s="40"/>
      <c r="G74" s="27"/>
    </row>
    <row r="75" spans="1:7" s="81" customFormat="1" ht="21.75" customHeight="1">
      <c r="A75" s="254"/>
      <c r="B75" s="258"/>
      <c r="C75" s="34" t="s">
        <v>209</v>
      </c>
      <c r="D75" s="24">
        <v>21750000</v>
      </c>
      <c r="E75" s="24">
        <v>115000000</v>
      </c>
      <c r="F75" s="24">
        <f t="shared" si="0"/>
        <v>-93250000</v>
      </c>
      <c r="G75" s="25"/>
    </row>
    <row r="76" spans="1:7" s="97" customFormat="1" ht="12">
      <c r="A76" s="100">
        <v>4500</v>
      </c>
      <c r="B76" s="100"/>
      <c r="C76" s="39"/>
      <c r="D76" s="106"/>
      <c r="E76" s="40"/>
      <c r="F76" s="40"/>
      <c r="G76" s="99"/>
    </row>
    <row r="77" spans="1:7" s="81" customFormat="1" ht="22.5" customHeight="1">
      <c r="A77" s="254" t="s">
        <v>94</v>
      </c>
      <c r="B77" s="86"/>
      <c r="C77" s="34"/>
      <c r="D77" s="54">
        <f>D79</f>
        <v>0</v>
      </c>
      <c r="E77" s="54">
        <f>E79</f>
        <v>0</v>
      </c>
      <c r="F77" s="24">
        <f t="shared" si="0"/>
        <v>0</v>
      </c>
      <c r="G77" s="90"/>
    </row>
    <row r="78" spans="1:7" s="97" customFormat="1" ht="12">
      <c r="A78" s="254"/>
      <c r="B78" s="100">
        <v>4510</v>
      </c>
      <c r="C78" s="39"/>
      <c r="D78" s="106"/>
      <c r="E78" s="106"/>
      <c r="F78" s="40"/>
      <c r="G78" s="99"/>
    </row>
    <row r="79" spans="1:7" s="81" customFormat="1" ht="21.75" customHeight="1">
      <c r="A79" s="254"/>
      <c r="B79" s="252" t="s">
        <v>95</v>
      </c>
      <c r="C79" s="34"/>
      <c r="D79" s="54">
        <f>D81</f>
        <v>0</v>
      </c>
      <c r="E79" s="54">
        <f>E81</f>
        <v>0</v>
      </c>
      <c r="F79" s="24">
        <f t="shared" si="0"/>
        <v>0</v>
      </c>
      <c r="G79" s="90"/>
    </row>
    <row r="80" spans="1:7" s="97" customFormat="1" ht="12">
      <c r="A80" s="254"/>
      <c r="B80" s="252"/>
      <c r="C80" s="39">
        <v>4511</v>
      </c>
      <c r="D80" s="106"/>
      <c r="E80" s="106"/>
      <c r="F80" s="40"/>
      <c r="G80" s="99"/>
    </row>
    <row r="81" spans="1:7" s="81" customFormat="1" ht="22.5" customHeight="1">
      <c r="A81" s="254"/>
      <c r="B81" s="252"/>
      <c r="C81" s="51" t="s">
        <v>142</v>
      </c>
      <c r="D81" s="54">
        <v>0</v>
      </c>
      <c r="E81" s="24">
        <v>0</v>
      </c>
      <c r="F81" s="24">
        <f t="shared" ref="F81" si="4">D81-E81</f>
        <v>0</v>
      </c>
      <c r="G81" s="90"/>
    </row>
    <row r="82" spans="1:7" s="97" customFormat="1" ht="11.25" customHeight="1">
      <c r="A82" s="100">
        <v>4600</v>
      </c>
      <c r="B82" s="100"/>
      <c r="C82" s="39"/>
      <c r="D82" s="106"/>
      <c r="E82" s="40"/>
      <c r="F82" s="40"/>
      <c r="G82" s="99"/>
    </row>
    <row r="83" spans="1:7" s="81" customFormat="1" ht="22.5" customHeight="1">
      <c r="A83" s="253" t="s">
        <v>51</v>
      </c>
      <c r="B83" s="86"/>
      <c r="C83" s="34"/>
      <c r="D83" s="54">
        <f>D85</f>
        <v>2000000</v>
      </c>
      <c r="E83" s="54">
        <f>E85</f>
        <v>0</v>
      </c>
      <c r="F83" s="24">
        <f t="shared" si="0"/>
        <v>2000000</v>
      </c>
      <c r="G83" s="25"/>
    </row>
    <row r="84" spans="1:7" s="97" customFormat="1" ht="14.25" customHeight="1">
      <c r="A84" s="253"/>
      <c r="B84" s="100">
        <v>4610</v>
      </c>
      <c r="C84" s="39"/>
      <c r="D84" s="106"/>
      <c r="E84" s="106"/>
      <c r="F84" s="40"/>
      <c r="G84" s="27"/>
    </row>
    <row r="85" spans="1:7" s="81" customFormat="1" ht="22.5" customHeight="1">
      <c r="A85" s="96"/>
      <c r="B85" s="93" t="s">
        <v>36</v>
      </c>
      <c r="C85" s="34"/>
      <c r="D85" s="24">
        <f>D87</f>
        <v>2000000</v>
      </c>
      <c r="E85" s="24">
        <f>E87</f>
        <v>0</v>
      </c>
      <c r="F85" s="24">
        <f t="shared" si="0"/>
        <v>2000000</v>
      </c>
      <c r="G85" s="25"/>
    </row>
    <row r="86" spans="1:7" s="97" customFormat="1" ht="11.25" customHeight="1">
      <c r="A86" s="192"/>
      <c r="B86" s="192"/>
      <c r="C86" s="39">
        <v>4611</v>
      </c>
      <c r="D86" s="40"/>
      <c r="E86" s="40"/>
      <c r="F86" s="40"/>
      <c r="G86" s="27"/>
    </row>
    <row r="87" spans="1:7" s="81" customFormat="1" ht="22.5" customHeight="1">
      <c r="A87" s="96"/>
      <c r="B87" s="96"/>
      <c r="C87" s="49" t="s">
        <v>36</v>
      </c>
      <c r="D87" s="89">
        <v>2000000</v>
      </c>
      <c r="E87" s="38">
        <v>0</v>
      </c>
      <c r="F87" s="38">
        <f t="shared" si="0"/>
        <v>2000000</v>
      </c>
      <c r="G87" s="108"/>
    </row>
    <row r="88" spans="1:7" s="81" customFormat="1" ht="12">
      <c r="A88" s="191">
        <v>1200</v>
      </c>
      <c r="B88" s="105"/>
      <c r="C88" s="42"/>
      <c r="D88" s="53"/>
      <c r="E88" s="23"/>
      <c r="F88" s="23"/>
      <c r="G88" s="109"/>
    </row>
    <row r="89" spans="1:7" s="81" customFormat="1" ht="22.5" customHeight="1">
      <c r="A89" s="135" t="s">
        <v>150</v>
      </c>
      <c r="B89" s="98"/>
      <c r="C89" s="34"/>
      <c r="D89" s="54">
        <f>D91+D97</f>
        <v>935000000</v>
      </c>
      <c r="E89" s="54">
        <f>E91+E97</f>
        <v>1800000000</v>
      </c>
      <c r="F89" s="24">
        <f>D89-E89</f>
        <v>-865000000</v>
      </c>
      <c r="G89" s="107"/>
    </row>
    <row r="90" spans="1:7" s="81" customFormat="1" ht="14.25" customHeight="1">
      <c r="A90" s="96"/>
      <c r="B90" s="100">
        <v>1220</v>
      </c>
      <c r="C90" s="49"/>
      <c r="D90" s="89"/>
      <c r="E90" s="38"/>
      <c r="F90" s="38"/>
      <c r="G90" s="108"/>
    </row>
    <row r="91" spans="1:7" s="81" customFormat="1" ht="22.5" customHeight="1">
      <c r="A91" s="96"/>
      <c r="B91" s="166" t="s">
        <v>62</v>
      </c>
      <c r="C91" s="49"/>
      <c r="D91" s="89">
        <f>D93</f>
        <v>0</v>
      </c>
      <c r="E91" s="89">
        <f>E93+E95</f>
        <v>1800000000</v>
      </c>
      <c r="F91" s="38">
        <f>D91-E91</f>
        <v>-1800000000</v>
      </c>
      <c r="G91" s="108"/>
    </row>
    <row r="92" spans="1:7" s="81" customFormat="1" ht="12">
      <c r="A92" s="96"/>
      <c r="B92" s="96"/>
      <c r="C92" s="39">
        <v>1221</v>
      </c>
      <c r="D92" s="53"/>
      <c r="E92" s="23"/>
      <c r="F92" s="23"/>
      <c r="G92" s="109"/>
    </row>
    <row r="93" spans="1:7" s="81" customFormat="1" ht="22.5" customHeight="1">
      <c r="A93" s="96"/>
      <c r="B93" s="96"/>
      <c r="C93" s="58" t="s">
        <v>63</v>
      </c>
      <c r="D93" s="54">
        <v>0</v>
      </c>
      <c r="E93" s="24">
        <v>100000000</v>
      </c>
      <c r="F93" s="24">
        <f>D93-E93</f>
        <v>-100000000</v>
      </c>
      <c r="G93" s="107"/>
    </row>
    <row r="94" spans="1:7" s="81" customFormat="1" ht="12">
      <c r="A94" s="96"/>
      <c r="B94" s="96"/>
      <c r="C94" s="215">
        <v>1329</v>
      </c>
      <c r="D94" s="221"/>
      <c r="E94" s="57"/>
      <c r="F94" s="57"/>
      <c r="G94" s="222"/>
    </row>
    <row r="95" spans="1:7" s="81" customFormat="1" ht="22.5" customHeight="1">
      <c r="A95" s="96"/>
      <c r="B95" s="96"/>
      <c r="C95" s="51" t="s">
        <v>210</v>
      </c>
      <c r="D95" s="54">
        <v>0</v>
      </c>
      <c r="E95" s="24">
        <v>1700000000</v>
      </c>
      <c r="F95" s="24">
        <f>D95-E95</f>
        <v>-1700000000</v>
      </c>
      <c r="G95" s="107"/>
    </row>
    <row r="96" spans="1:7" s="81" customFormat="1" ht="14.25" customHeight="1">
      <c r="A96" s="96"/>
      <c r="B96" s="100">
        <v>1260</v>
      </c>
      <c r="C96" s="49"/>
      <c r="D96" s="89"/>
      <c r="E96" s="38"/>
      <c r="F96" s="38"/>
      <c r="G96" s="108"/>
    </row>
    <row r="97" spans="1:7" s="81" customFormat="1" ht="22.5" customHeight="1">
      <c r="A97" s="96"/>
      <c r="B97" s="166" t="s">
        <v>143</v>
      </c>
      <c r="C97" s="49"/>
      <c r="D97" s="89">
        <f>D99+D101</f>
        <v>935000000</v>
      </c>
      <c r="E97" s="89">
        <f>E99+E101</f>
        <v>0</v>
      </c>
      <c r="F97" s="38">
        <f>D97-E97</f>
        <v>935000000</v>
      </c>
      <c r="G97" s="108"/>
    </row>
    <row r="98" spans="1:7" s="81" customFormat="1" ht="12">
      <c r="A98" s="96"/>
      <c r="B98" s="96"/>
      <c r="C98" s="39">
        <v>1263</v>
      </c>
      <c r="D98" s="53"/>
      <c r="E98" s="23"/>
      <c r="F98" s="23"/>
      <c r="G98" s="109"/>
    </row>
    <row r="99" spans="1:7" s="81" customFormat="1" ht="22.5" customHeight="1">
      <c r="A99" s="96"/>
      <c r="B99" s="96"/>
      <c r="C99" s="51" t="s">
        <v>145</v>
      </c>
      <c r="D99" s="54">
        <v>935000000</v>
      </c>
      <c r="E99" s="24">
        <v>0</v>
      </c>
      <c r="F99" s="24">
        <f>D99-E99</f>
        <v>935000000</v>
      </c>
      <c r="G99" s="107"/>
    </row>
    <row r="100" spans="1:7" s="81" customFormat="1" ht="12">
      <c r="A100" s="96"/>
      <c r="B100" s="96"/>
      <c r="C100" s="39">
        <v>1266</v>
      </c>
      <c r="D100" s="53"/>
      <c r="E100" s="23"/>
      <c r="F100" s="23"/>
      <c r="G100" s="109"/>
    </row>
    <row r="101" spans="1:7" s="81" customFormat="1" ht="21.75" customHeight="1">
      <c r="A101" s="96"/>
      <c r="B101" s="96"/>
      <c r="C101" s="51" t="s">
        <v>144</v>
      </c>
      <c r="D101" s="54">
        <v>0</v>
      </c>
      <c r="E101" s="24">
        <v>0</v>
      </c>
      <c r="F101" s="24">
        <f>D101-E101</f>
        <v>0</v>
      </c>
      <c r="G101" s="107"/>
    </row>
    <row r="102" spans="1:7" s="97" customFormat="1" ht="12.75" customHeight="1">
      <c r="A102" s="100">
        <v>1300</v>
      </c>
      <c r="B102" s="100"/>
      <c r="C102" s="39"/>
      <c r="D102" s="47"/>
      <c r="E102" s="40"/>
      <c r="F102" s="40"/>
      <c r="G102" s="27"/>
    </row>
    <row r="103" spans="1:7" s="81" customFormat="1" ht="22.5" customHeight="1">
      <c r="A103" s="111" t="s">
        <v>37</v>
      </c>
      <c r="B103" s="86"/>
      <c r="C103" s="34"/>
      <c r="D103" s="24">
        <f>SUM(D105)</f>
        <v>67115000</v>
      </c>
      <c r="E103" s="24">
        <f>SUM(E105)</f>
        <v>193252000</v>
      </c>
      <c r="F103" s="24">
        <f t="shared" ref="F103:F134" si="5">D103-E103</f>
        <v>-126137000</v>
      </c>
      <c r="G103" s="25"/>
    </row>
    <row r="104" spans="1:7" s="97" customFormat="1" ht="13.5" customHeight="1">
      <c r="A104" s="95"/>
      <c r="B104" s="95">
        <v>1310</v>
      </c>
      <c r="C104" s="39"/>
      <c r="D104" s="40"/>
      <c r="E104" s="40"/>
      <c r="F104" s="40"/>
      <c r="G104" s="27"/>
    </row>
    <row r="105" spans="1:7" s="81" customFormat="1" ht="22.5" customHeight="1">
      <c r="A105" s="87"/>
      <c r="B105" s="111" t="s">
        <v>53</v>
      </c>
      <c r="C105" s="34"/>
      <c r="D105" s="24">
        <f>SUM(D107:D113)</f>
        <v>67115000</v>
      </c>
      <c r="E105" s="24">
        <f>SUM(E107:E113)</f>
        <v>193252000</v>
      </c>
      <c r="F105" s="24">
        <f t="shared" si="5"/>
        <v>-126137000</v>
      </c>
      <c r="G105" s="25"/>
    </row>
    <row r="106" spans="1:7" s="97" customFormat="1" ht="11.25" customHeight="1">
      <c r="A106" s="88"/>
      <c r="B106" s="95"/>
      <c r="C106" s="39">
        <v>1311</v>
      </c>
      <c r="D106" s="40"/>
      <c r="E106" s="40"/>
      <c r="F106" s="40"/>
      <c r="G106" s="27"/>
    </row>
    <row r="107" spans="1:7" s="81" customFormat="1" ht="22.5" customHeight="1">
      <c r="A107" s="112"/>
      <c r="B107" s="93"/>
      <c r="C107" s="34" t="s">
        <v>96</v>
      </c>
      <c r="D107" s="24">
        <v>0</v>
      </c>
      <c r="E107" s="24">
        <v>0</v>
      </c>
      <c r="F107" s="24">
        <f t="shared" si="5"/>
        <v>0</v>
      </c>
      <c r="G107" s="90"/>
    </row>
    <row r="108" spans="1:7" s="97" customFormat="1" ht="12" customHeight="1">
      <c r="A108" s="88"/>
      <c r="B108" s="192"/>
      <c r="C108" s="39">
        <v>1312</v>
      </c>
      <c r="D108" s="40"/>
      <c r="E108" s="40"/>
      <c r="F108" s="40"/>
      <c r="G108" s="99"/>
    </row>
    <row r="109" spans="1:7" s="81" customFormat="1" ht="22.5" customHeight="1">
      <c r="A109" s="112"/>
      <c r="B109" s="96"/>
      <c r="C109" s="34" t="s">
        <v>97</v>
      </c>
      <c r="D109" s="24">
        <v>0</v>
      </c>
      <c r="E109" s="24">
        <v>0</v>
      </c>
      <c r="F109" s="24">
        <f t="shared" si="5"/>
        <v>0</v>
      </c>
      <c r="G109" s="90"/>
    </row>
    <row r="110" spans="1:7" s="97" customFormat="1" ht="11.25" customHeight="1">
      <c r="A110" s="88"/>
      <c r="B110" s="200"/>
      <c r="C110" s="39">
        <v>1315</v>
      </c>
      <c r="D110" s="40"/>
      <c r="E110" s="40"/>
      <c r="F110" s="40"/>
      <c r="G110" s="99"/>
    </row>
    <row r="111" spans="1:7" s="81" customFormat="1" ht="22.5" customHeight="1">
      <c r="A111" s="112"/>
      <c r="B111" s="96"/>
      <c r="C111" s="49" t="s">
        <v>98</v>
      </c>
      <c r="D111" s="38">
        <v>5000000</v>
      </c>
      <c r="E111" s="38">
        <v>8000000</v>
      </c>
      <c r="F111" s="38">
        <f t="shared" ref="F111" si="6">D111-E111</f>
        <v>-3000000</v>
      </c>
      <c r="G111" s="193"/>
    </row>
    <row r="112" spans="1:7" s="97" customFormat="1" ht="11.25" customHeight="1">
      <c r="A112" s="88"/>
      <c r="B112" s="95"/>
      <c r="C112" s="39">
        <v>1319</v>
      </c>
      <c r="D112" s="40"/>
      <c r="E112" s="40"/>
      <c r="F112" s="40"/>
      <c r="G112" s="99"/>
    </row>
    <row r="113" spans="1:7" s="81" customFormat="1" ht="22.5" customHeight="1">
      <c r="A113" s="112"/>
      <c r="B113" s="96"/>
      <c r="C113" s="49" t="s">
        <v>211</v>
      </c>
      <c r="D113" s="38">
        <v>62115000</v>
      </c>
      <c r="E113" s="38">
        <v>185252000</v>
      </c>
      <c r="F113" s="38">
        <f t="shared" si="5"/>
        <v>-123137000</v>
      </c>
      <c r="G113" s="193"/>
    </row>
    <row r="114" spans="1:7" s="97" customFormat="1" ht="12">
      <c r="A114" s="82">
        <v>2200</v>
      </c>
      <c r="B114" s="199"/>
      <c r="C114" s="39"/>
      <c r="D114" s="40"/>
      <c r="E114" s="40"/>
      <c r="F114" s="40"/>
      <c r="G114" s="211"/>
    </row>
    <row r="115" spans="1:7" s="81" customFormat="1" ht="22.5" customHeight="1">
      <c r="A115" s="256" t="s">
        <v>38</v>
      </c>
      <c r="B115" s="168"/>
      <c r="C115" s="34"/>
      <c r="D115" s="24">
        <f>D121</f>
        <v>132000000</v>
      </c>
      <c r="E115" s="24">
        <f>E117+E121</f>
        <v>6528694000</v>
      </c>
      <c r="F115" s="24">
        <f t="shared" ref="F115" si="7">D115-E115</f>
        <v>-6396694000</v>
      </c>
      <c r="G115" s="85"/>
    </row>
    <row r="116" spans="1:7" s="97" customFormat="1" ht="12">
      <c r="A116" s="256"/>
      <c r="B116" s="199">
        <v>2210</v>
      </c>
      <c r="C116" s="39"/>
      <c r="D116" s="40"/>
      <c r="E116" s="40"/>
      <c r="F116" s="40"/>
      <c r="G116" s="114"/>
    </row>
    <row r="117" spans="1:7" s="81" customFormat="1" ht="22.5" customHeight="1">
      <c r="A117" s="256"/>
      <c r="B117" s="171" t="s">
        <v>212</v>
      </c>
      <c r="C117" s="34"/>
      <c r="D117" s="46">
        <f>D119</f>
        <v>0</v>
      </c>
      <c r="E117" s="46">
        <f>E119</f>
        <v>300000000</v>
      </c>
      <c r="F117" s="24">
        <f t="shared" ref="F117" si="8">D117-E117</f>
        <v>-300000000</v>
      </c>
      <c r="G117" s="25"/>
    </row>
    <row r="118" spans="1:7" s="97" customFormat="1" ht="11.25" customHeight="1">
      <c r="A118" s="256"/>
      <c r="B118" s="200"/>
      <c r="C118" s="215">
        <v>2211</v>
      </c>
      <c r="D118" s="216"/>
      <c r="E118" s="216"/>
      <c r="F118" s="217"/>
      <c r="G118" s="103"/>
    </row>
    <row r="119" spans="1:7" s="81" customFormat="1" ht="22.5" customHeight="1">
      <c r="A119" s="256"/>
      <c r="B119" s="198"/>
      <c r="C119" s="34" t="s">
        <v>212</v>
      </c>
      <c r="D119" s="46">
        <v>0</v>
      </c>
      <c r="E119" s="24">
        <v>300000000</v>
      </c>
      <c r="F119" s="24">
        <f t="shared" ref="F119" si="9">D119-E119</f>
        <v>-300000000</v>
      </c>
      <c r="G119" s="25"/>
    </row>
    <row r="120" spans="1:7" s="97" customFormat="1" ht="12">
      <c r="A120" s="256"/>
      <c r="B120" s="100">
        <v>2220</v>
      </c>
      <c r="C120" s="39"/>
      <c r="D120" s="40"/>
      <c r="E120" s="40"/>
      <c r="F120" s="40"/>
      <c r="G120" s="114"/>
    </row>
    <row r="121" spans="1:7" s="81" customFormat="1" ht="22.5" customHeight="1">
      <c r="A121" s="256"/>
      <c r="B121" s="171" t="s">
        <v>39</v>
      </c>
      <c r="C121" s="34"/>
      <c r="D121" s="46">
        <f>D123</f>
        <v>132000000</v>
      </c>
      <c r="E121" s="46">
        <f>E123+E125</f>
        <v>6228694000</v>
      </c>
      <c r="F121" s="24">
        <f t="shared" ref="F121" si="10">D121-E121</f>
        <v>-6096694000</v>
      </c>
      <c r="G121" s="25"/>
    </row>
    <row r="122" spans="1:7" s="97" customFormat="1" ht="11.25" customHeight="1">
      <c r="A122" s="256"/>
      <c r="B122" s="95"/>
      <c r="C122" s="39">
        <v>2221</v>
      </c>
      <c r="D122" s="47"/>
      <c r="E122" s="47"/>
      <c r="F122" s="40"/>
      <c r="G122" s="27"/>
    </row>
    <row r="123" spans="1:7" s="81" customFormat="1" ht="22.5" customHeight="1">
      <c r="A123" s="256"/>
      <c r="B123" s="170"/>
      <c r="C123" s="34" t="s">
        <v>99</v>
      </c>
      <c r="D123" s="46">
        <v>132000000</v>
      </c>
      <c r="E123" s="24">
        <v>1000000000</v>
      </c>
      <c r="F123" s="24">
        <f t="shared" ref="F123" si="11">D123-E123</f>
        <v>-868000000</v>
      </c>
      <c r="G123" s="25"/>
    </row>
    <row r="124" spans="1:7" s="97" customFormat="1" ht="11.25" customHeight="1">
      <c r="A124" s="256"/>
      <c r="B124" s="95"/>
      <c r="C124" s="39">
        <v>2222</v>
      </c>
      <c r="D124" s="47"/>
      <c r="E124" s="40"/>
      <c r="F124" s="40"/>
      <c r="G124" s="27"/>
    </row>
    <row r="125" spans="1:7" s="81" customFormat="1" ht="24.75" customHeight="1">
      <c r="A125" s="257"/>
      <c r="B125" s="96"/>
      <c r="C125" s="110" t="s">
        <v>100</v>
      </c>
      <c r="D125" s="50">
        <v>0</v>
      </c>
      <c r="E125" s="38">
        <v>5228694000</v>
      </c>
      <c r="F125" s="38">
        <f t="shared" ref="F125" si="12">D125-E125</f>
        <v>-5228694000</v>
      </c>
      <c r="G125" s="83"/>
    </row>
    <row r="126" spans="1:7" s="97" customFormat="1" ht="12">
      <c r="A126" s="209"/>
      <c r="B126" s="208">
        <v>2230</v>
      </c>
      <c r="C126" s="39"/>
      <c r="D126" s="40"/>
      <c r="E126" s="40"/>
      <c r="F126" s="40"/>
      <c r="G126" s="114"/>
    </row>
    <row r="127" spans="1:7" s="81" customFormat="1" ht="22.5" customHeight="1">
      <c r="A127" s="209"/>
      <c r="B127" s="224" t="s">
        <v>260</v>
      </c>
      <c r="C127" s="34"/>
      <c r="D127" s="46">
        <f>D129</f>
        <v>0</v>
      </c>
      <c r="E127" s="46">
        <f>E129+E131</f>
        <v>0</v>
      </c>
      <c r="F127" s="24">
        <f t="shared" ref="F127" si="13">D127-E127</f>
        <v>0</v>
      </c>
      <c r="G127" s="25"/>
    </row>
    <row r="128" spans="1:7" s="97" customFormat="1" ht="11.25" customHeight="1">
      <c r="A128" s="209"/>
      <c r="B128" s="209"/>
      <c r="C128" s="39">
        <v>2230</v>
      </c>
      <c r="D128" s="47"/>
      <c r="E128" s="47"/>
      <c r="F128" s="40"/>
      <c r="G128" s="27"/>
    </row>
    <row r="129" spans="1:7" s="81" customFormat="1" ht="22.5" customHeight="1">
      <c r="A129" s="209"/>
      <c r="B129" s="207"/>
      <c r="C129" s="58" t="s">
        <v>259</v>
      </c>
      <c r="D129" s="46">
        <v>0</v>
      </c>
      <c r="E129" s="24">
        <v>0</v>
      </c>
      <c r="F129" s="24">
        <f t="shared" ref="F129" si="14">D129-E129</f>
        <v>0</v>
      </c>
      <c r="G129" s="25"/>
    </row>
    <row r="130" spans="1:7" s="81" customFormat="1" ht="22.5" customHeight="1">
      <c r="A130" s="255" t="s">
        <v>147</v>
      </c>
      <c r="B130" s="169"/>
      <c r="C130" s="176"/>
      <c r="D130" s="57">
        <f>D132</f>
        <v>49591000</v>
      </c>
      <c r="E130" s="57">
        <f>E132</f>
        <v>121432000</v>
      </c>
      <c r="F130" s="57">
        <f t="shared" si="5"/>
        <v>-71841000</v>
      </c>
      <c r="G130" s="103"/>
    </row>
    <row r="131" spans="1:7" s="97" customFormat="1" ht="12">
      <c r="A131" s="256"/>
      <c r="B131" s="100">
        <v>1100</v>
      </c>
      <c r="C131" s="39"/>
      <c r="D131" s="40"/>
      <c r="E131" s="40"/>
      <c r="F131" s="40"/>
      <c r="G131" s="114"/>
    </row>
    <row r="132" spans="1:7" s="81" customFormat="1" ht="22.5" customHeight="1">
      <c r="A132" s="256"/>
      <c r="B132" s="171" t="s">
        <v>148</v>
      </c>
      <c r="C132" s="34"/>
      <c r="D132" s="46">
        <f>SUM(D134:D134)</f>
        <v>49591000</v>
      </c>
      <c r="E132" s="46">
        <f>SUM(E134:E134)</f>
        <v>121432000</v>
      </c>
      <c r="F132" s="24">
        <f t="shared" si="5"/>
        <v>-71841000</v>
      </c>
      <c r="G132" s="25"/>
    </row>
    <row r="133" spans="1:7" s="97" customFormat="1" ht="11.25" customHeight="1">
      <c r="A133" s="256"/>
      <c r="B133" s="95"/>
      <c r="C133" s="39">
        <v>1110</v>
      </c>
      <c r="D133" s="47"/>
      <c r="E133" s="47"/>
      <c r="F133" s="40"/>
      <c r="G133" s="27"/>
    </row>
    <row r="134" spans="1:7" s="81" customFormat="1" ht="22.5" customHeight="1">
      <c r="A134" s="256"/>
      <c r="B134" s="93"/>
      <c r="C134" s="34" t="s">
        <v>148</v>
      </c>
      <c r="D134" s="46">
        <v>49591000</v>
      </c>
      <c r="E134" s="24">
        <v>121432000</v>
      </c>
      <c r="F134" s="24">
        <f t="shared" si="5"/>
        <v>-71841000</v>
      </c>
      <c r="G134" s="25"/>
    </row>
    <row r="135" spans="1:7" s="81" customFormat="1" ht="26.45" customHeight="1">
      <c r="A135" s="241" t="s">
        <v>101</v>
      </c>
      <c r="B135" s="241"/>
      <c r="C135" s="241"/>
      <c r="D135" s="70">
        <f>D7+D23+D71+D77+D83+D89+D103+D115+D130</f>
        <v>2298797000</v>
      </c>
      <c r="E135" s="70">
        <f>E7+E23+E71+E77+E83+E89+E103+E115+E130</f>
        <v>10025656000</v>
      </c>
      <c r="F135" s="70">
        <f>D135-E135</f>
        <v>-7726859000</v>
      </c>
      <c r="G135" s="71"/>
    </row>
  </sheetData>
  <mergeCells count="19">
    <mergeCell ref="A1:G1"/>
    <mergeCell ref="A2:G2"/>
    <mergeCell ref="A3:G3"/>
    <mergeCell ref="A4:C4"/>
    <mergeCell ref="D4:D5"/>
    <mergeCell ref="E4:E5"/>
    <mergeCell ref="G4:G5"/>
    <mergeCell ref="A71:A75"/>
    <mergeCell ref="B73:B75"/>
    <mergeCell ref="A8:A21"/>
    <mergeCell ref="B9:B21"/>
    <mergeCell ref="B33:B35"/>
    <mergeCell ref="B55:B59"/>
    <mergeCell ref="A135:C135"/>
    <mergeCell ref="B79:B81"/>
    <mergeCell ref="A83:A84"/>
    <mergeCell ref="A77:A81"/>
    <mergeCell ref="A130:A134"/>
    <mergeCell ref="A115:A125"/>
  </mergeCells>
  <phoneticPr fontId="7" type="noConversion"/>
  <printOptions horizontalCentered="1"/>
  <pageMargins left="0.62992125984251968" right="0.51181102362204722" top="0.94488188976377963" bottom="0.59055118110236227" header="0.51181102362204722" footer="0.27559055118110237"/>
  <pageSetup paperSize="9" orientation="landscape" r:id="rId1"/>
  <headerFooter alignWithMargins="0">
    <oddHeader>&amp;L&amp;"굴림체,보통"&amp;8&lt;별지 제2호 서식&gt;</oddHeader>
    <oddFooter>&amp;C- &amp;P+7 -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9:CM10"/>
  <sheetViews>
    <sheetView workbookViewId="0">
      <selection activeCell="A10" sqref="A10:M10"/>
    </sheetView>
  </sheetViews>
  <sheetFormatPr defaultRowHeight="14.25"/>
  <cols>
    <col min="1" max="16384" width="9" style="73"/>
  </cols>
  <sheetData>
    <row r="9" spans="1:91" ht="49.5" customHeight="1"/>
    <row r="10" spans="1:91" ht="51" customHeight="1">
      <c r="A10" s="240" t="s">
        <v>129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</row>
  </sheetData>
  <mergeCells count="1">
    <mergeCell ref="A10:M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3"/>
  <sheetViews>
    <sheetView topLeftCell="A26" workbookViewId="0">
      <selection activeCell="E63" sqref="E63"/>
    </sheetView>
  </sheetViews>
  <sheetFormatPr defaultColWidth="9.25" defaultRowHeight="27" customHeight="1"/>
  <cols>
    <col min="1" max="1" width="17.125" style="72" customWidth="1"/>
    <col min="2" max="2" width="15.75" style="10" customWidth="1"/>
    <col min="3" max="3" width="16.375" style="10" customWidth="1"/>
    <col min="4" max="4" width="52" style="10" customWidth="1"/>
    <col min="5" max="5" width="21" style="10" customWidth="1"/>
    <col min="6" max="16384" width="9.25" style="10"/>
  </cols>
  <sheetData>
    <row r="1" spans="1:5" s="9" customFormat="1" ht="30.75" customHeight="1">
      <c r="A1" s="244" t="s">
        <v>213</v>
      </c>
      <c r="B1" s="245"/>
      <c r="C1" s="245"/>
      <c r="D1" s="245"/>
      <c r="E1" s="245"/>
    </row>
    <row r="2" spans="1:5" s="9" customFormat="1" ht="18" customHeight="1">
      <c r="A2" s="267" t="s">
        <v>178</v>
      </c>
      <c r="B2" s="267"/>
      <c r="C2" s="267"/>
      <c r="D2" s="267"/>
      <c r="E2" s="267"/>
    </row>
    <row r="3" spans="1:5" ht="27.75" customHeight="1">
      <c r="A3" s="268" t="s">
        <v>104</v>
      </c>
      <c r="B3" s="269"/>
      <c r="C3" s="269"/>
      <c r="D3" s="269"/>
      <c r="E3" s="270"/>
    </row>
    <row r="4" spans="1:5" s="7" customFormat="1" ht="21.75" customHeight="1">
      <c r="A4" s="271" t="s">
        <v>4</v>
      </c>
      <c r="B4" s="271"/>
      <c r="C4" s="271"/>
      <c r="D4" s="127" t="s">
        <v>59</v>
      </c>
      <c r="E4" s="272" t="s">
        <v>6</v>
      </c>
    </row>
    <row r="5" spans="1:5" s="8" customFormat="1" ht="17.25" customHeight="1">
      <c r="A5" s="127" t="s">
        <v>5</v>
      </c>
      <c r="B5" s="127" t="s">
        <v>1</v>
      </c>
      <c r="C5" s="127" t="s">
        <v>2</v>
      </c>
      <c r="D5" s="127"/>
      <c r="E5" s="271"/>
    </row>
    <row r="6" spans="1:5" s="19" customFormat="1" ht="12" customHeight="1">
      <c r="A6" s="29">
        <v>5200</v>
      </c>
      <c r="B6" s="128"/>
      <c r="C6" s="128"/>
      <c r="D6" s="128"/>
      <c r="E6" s="22"/>
    </row>
    <row r="7" spans="1:5" s="19" customFormat="1" ht="12" customHeight="1">
      <c r="A7" s="119" t="s">
        <v>105</v>
      </c>
      <c r="B7" s="120"/>
      <c r="C7" s="120"/>
      <c r="D7" s="120"/>
      <c r="E7" s="17">
        <f>E9</f>
        <v>0</v>
      </c>
    </row>
    <row r="8" spans="1:5" s="19" customFormat="1" ht="12" customHeight="1">
      <c r="A8" s="115"/>
      <c r="B8" s="20" t="s">
        <v>151</v>
      </c>
      <c r="C8" s="128"/>
      <c r="D8" s="128"/>
      <c r="E8" s="22"/>
    </row>
    <row r="9" spans="1:5" s="19" customFormat="1" ht="12" customHeight="1">
      <c r="A9" s="134"/>
      <c r="B9" s="172" t="s">
        <v>8</v>
      </c>
      <c r="C9" s="120"/>
      <c r="D9" s="120"/>
      <c r="E9" s="17">
        <f>E11</f>
        <v>0</v>
      </c>
    </row>
    <row r="10" spans="1:5" s="19" customFormat="1" ht="12" customHeight="1">
      <c r="A10" s="35"/>
      <c r="B10" s="266"/>
      <c r="C10" s="39">
        <v>5222</v>
      </c>
      <c r="D10" s="39"/>
      <c r="E10" s="23"/>
    </row>
    <row r="11" spans="1:5" s="19" customFormat="1" ht="12" customHeight="1">
      <c r="A11" s="35"/>
      <c r="B11" s="266"/>
      <c r="C11" s="49" t="s">
        <v>102</v>
      </c>
      <c r="D11" s="37"/>
      <c r="E11" s="38">
        <f>SUM(E12:E13)</f>
        <v>0</v>
      </c>
    </row>
    <row r="12" spans="1:5" s="19" customFormat="1" ht="12" customHeight="1">
      <c r="A12" s="35"/>
      <c r="B12" s="266"/>
      <c r="C12" s="49"/>
      <c r="D12" s="37"/>
      <c r="E12" s="38">
        <v>0</v>
      </c>
    </row>
    <row r="13" spans="1:5" s="19" customFormat="1" ht="12" customHeight="1">
      <c r="A13" s="35"/>
      <c r="B13" s="266"/>
      <c r="C13" s="49"/>
      <c r="D13" s="37"/>
      <c r="E13" s="38">
        <v>0</v>
      </c>
    </row>
    <row r="14" spans="1:5" s="19" customFormat="1" ht="12" customHeight="1">
      <c r="A14" s="29">
        <v>5400</v>
      </c>
      <c r="B14" s="55"/>
      <c r="C14" s="56"/>
      <c r="D14" s="43"/>
      <c r="E14" s="23"/>
    </row>
    <row r="15" spans="1:5" s="19" customFormat="1" ht="12" customHeight="1">
      <c r="A15" s="122" t="s">
        <v>77</v>
      </c>
      <c r="B15" s="121"/>
      <c r="C15" s="34"/>
      <c r="D15" s="24"/>
      <c r="E15" s="24">
        <f>E17+E22+E27</f>
        <v>2177365000</v>
      </c>
    </row>
    <row r="16" spans="1:5" s="19" customFormat="1" ht="12" customHeight="1">
      <c r="A16" s="35"/>
      <c r="B16" s="29">
        <v>5410</v>
      </c>
      <c r="C16" s="42"/>
      <c r="D16" s="23"/>
      <c r="E16" s="23"/>
    </row>
    <row r="17" spans="1:5" s="19" customFormat="1" ht="12" customHeight="1">
      <c r="A17" s="36"/>
      <c r="B17" s="122" t="s">
        <v>9</v>
      </c>
      <c r="C17" s="34"/>
      <c r="D17" s="24"/>
      <c r="E17" s="24">
        <f>E19</f>
        <v>15900000</v>
      </c>
    </row>
    <row r="18" spans="1:5" s="19" customFormat="1" ht="12" customHeight="1">
      <c r="A18" s="36"/>
      <c r="B18" s="35"/>
      <c r="C18" s="39">
        <v>5411</v>
      </c>
      <c r="D18" s="23"/>
      <c r="E18" s="23"/>
    </row>
    <row r="19" spans="1:5" s="19" customFormat="1" ht="12" customHeight="1">
      <c r="A19" s="36"/>
      <c r="B19" s="36"/>
      <c r="C19" s="49" t="s">
        <v>10</v>
      </c>
      <c r="D19" s="50"/>
      <c r="E19" s="38">
        <f>E20</f>
        <v>15900000</v>
      </c>
    </row>
    <row r="20" spans="1:5" s="19" customFormat="1" ht="12" customHeight="1">
      <c r="A20" s="36"/>
      <c r="B20" s="33"/>
      <c r="C20" s="34"/>
      <c r="D20" s="46" t="s">
        <v>126</v>
      </c>
      <c r="E20" s="24">
        <v>15900000</v>
      </c>
    </row>
    <row r="21" spans="1:5" s="19" customFormat="1" ht="12" customHeight="1">
      <c r="A21" s="36"/>
      <c r="B21" s="29">
        <v>5420</v>
      </c>
      <c r="C21" s="39"/>
      <c r="D21" s="47"/>
      <c r="E21" s="40"/>
    </row>
    <row r="22" spans="1:5" s="19" customFormat="1" ht="12" customHeight="1">
      <c r="A22" s="36"/>
      <c r="B22" s="49" t="s">
        <v>11</v>
      </c>
      <c r="C22" s="34"/>
      <c r="D22" s="24"/>
      <c r="E22" s="24">
        <f>E24</f>
        <v>1500000</v>
      </c>
    </row>
    <row r="23" spans="1:5" s="19" customFormat="1" ht="12" customHeight="1">
      <c r="A23" s="36"/>
      <c r="B23" s="35"/>
      <c r="C23" s="39">
        <v>5421</v>
      </c>
      <c r="D23" s="23"/>
      <c r="E23" s="23"/>
    </row>
    <row r="24" spans="1:5" s="19" customFormat="1" ht="12" customHeight="1">
      <c r="A24" s="36"/>
      <c r="B24" s="35"/>
      <c r="C24" s="49" t="s">
        <v>106</v>
      </c>
      <c r="D24" s="38"/>
      <c r="E24" s="38">
        <f>SUM(E25:E25)</f>
        <v>1500000</v>
      </c>
    </row>
    <row r="25" spans="1:5" s="19" customFormat="1" ht="12" customHeight="1">
      <c r="A25" s="36"/>
      <c r="B25" s="35"/>
      <c r="C25" s="49"/>
      <c r="D25" s="131" t="s">
        <v>152</v>
      </c>
      <c r="E25" s="38">
        <v>1500000</v>
      </c>
    </row>
    <row r="26" spans="1:5" s="19" customFormat="1" ht="12" customHeight="1">
      <c r="A26" s="36"/>
      <c r="B26" s="29">
        <v>5430</v>
      </c>
      <c r="C26" s="39"/>
      <c r="D26" s="47"/>
      <c r="E26" s="40"/>
    </row>
    <row r="27" spans="1:5" s="19" customFormat="1" ht="12" customHeight="1">
      <c r="A27" s="36"/>
      <c r="B27" s="49" t="s">
        <v>132</v>
      </c>
      <c r="C27" s="34"/>
      <c r="D27" s="24"/>
      <c r="E27" s="24">
        <f>E29+E33+E36</f>
        <v>2159965000</v>
      </c>
    </row>
    <row r="28" spans="1:5" s="19" customFormat="1" ht="12" customHeight="1">
      <c r="A28" s="36"/>
      <c r="B28" s="35"/>
      <c r="C28" s="39">
        <v>5431</v>
      </c>
      <c r="D28" s="23"/>
      <c r="E28" s="23"/>
    </row>
    <row r="29" spans="1:5" s="19" customFormat="1" ht="12" customHeight="1">
      <c r="A29" s="36"/>
      <c r="B29" s="35"/>
      <c r="C29" s="49" t="s">
        <v>214</v>
      </c>
      <c r="D29" s="38"/>
      <c r="E29" s="38">
        <f>E30+E31</f>
        <v>1370253000</v>
      </c>
    </row>
    <row r="30" spans="1:5" s="19" customFormat="1" ht="12" customHeight="1">
      <c r="A30" s="36"/>
      <c r="B30" s="35"/>
      <c r="C30" s="49"/>
      <c r="D30" s="131" t="s">
        <v>215</v>
      </c>
      <c r="E30" s="38">
        <v>1259643000</v>
      </c>
    </row>
    <row r="31" spans="1:5" s="19" customFormat="1" ht="12" customHeight="1">
      <c r="A31" s="36"/>
      <c r="B31" s="35"/>
      <c r="C31" s="49"/>
      <c r="D31" s="131" t="s">
        <v>216</v>
      </c>
      <c r="E31" s="38">
        <v>110610000</v>
      </c>
    </row>
    <row r="32" spans="1:5" s="19" customFormat="1" ht="12" customHeight="1">
      <c r="A32" s="36"/>
      <c r="B32" s="35"/>
      <c r="C32" s="39">
        <v>5432</v>
      </c>
      <c r="D32" s="23"/>
      <c r="E32" s="23"/>
    </row>
    <row r="33" spans="1:5" s="19" customFormat="1" ht="12" customHeight="1">
      <c r="A33" s="36"/>
      <c r="B33" s="35"/>
      <c r="C33" s="49" t="s">
        <v>217</v>
      </c>
      <c r="D33" s="38"/>
      <c r="E33" s="38">
        <f>E34</f>
        <v>68000000</v>
      </c>
    </row>
    <row r="34" spans="1:5" s="19" customFormat="1" ht="12" customHeight="1">
      <c r="A34" s="36"/>
      <c r="B34" s="35"/>
      <c r="C34" s="49"/>
      <c r="D34" s="131" t="s">
        <v>218</v>
      </c>
      <c r="E34" s="38">
        <v>68000000</v>
      </c>
    </row>
    <row r="35" spans="1:5" s="19" customFormat="1" ht="12" customHeight="1">
      <c r="A35" s="36"/>
      <c r="B35" s="35"/>
      <c r="C35" s="39">
        <v>5439</v>
      </c>
      <c r="D35" s="23"/>
      <c r="E35" s="23"/>
    </row>
    <row r="36" spans="1:5" s="19" customFormat="1" ht="12" customHeight="1">
      <c r="A36" s="36"/>
      <c r="B36" s="35"/>
      <c r="C36" s="34" t="s">
        <v>219</v>
      </c>
      <c r="D36" s="24"/>
      <c r="E36" s="24">
        <f>E37+E38+E39+E40</f>
        <v>721712000</v>
      </c>
    </row>
    <row r="37" spans="1:5" s="19" customFormat="1" ht="12" customHeight="1">
      <c r="A37" s="36"/>
      <c r="B37" s="35"/>
      <c r="C37" s="49"/>
      <c r="D37" s="131" t="s">
        <v>221</v>
      </c>
      <c r="E37" s="38">
        <v>514712000</v>
      </c>
    </row>
    <row r="38" spans="1:5" s="19" customFormat="1" ht="12" customHeight="1">
      <c r="A38" s="36"/>
      <c r="B38" s="35"/>
      <c r="C38" s="49"/>
      <c r="D38" s="131" t="s">
        <v>222</v>
      </c>
      <c r="E38" s="38">
        <v>76000000</v>
      </c>
    </row>
    <row r="39" spans="1:5" s="19" customFormat="1" ht="12" customHeight="1">
      <c r="A39" s="36"/>
      <c r="B39" s="35"/>
      <c r="C39" s="49"/>
      <c r="D39" s="131" t="s">
        <v>223</v>
      </c>
      <c r="E39" s="38">
        <v>124000000</v>
      </c>
    </row>
    <row r="40" spans="1:5" s="19" customFormat="1" ht="12" customHeight="1">
      <c r="A40" s="36"/>
      <c r="B40" s="35"/>
      <c r="C40" s="49"/>
      <c r="D40" s="131" t="s">
        <v>220</v>
      </c>
      <c r="E40" s="38">
        <v>7000000</v>
      </c>
    </row>
    <row r="41" spans="1:5" s="19" customFormat="1" ht="12" customHeight="1">
      <c r="A41" s="45">
        <v>1200</v>
      </c>
      <c r="B41" s="55"/>
      <c r="C41" s="59"/>
      <c r="D41" s="43"/>
      <c r="E41" s="23"/>
    </row>
    <row r="42" spans="1:5" s="19" customFormat="1" ht="12" customHeight="1">
      <c r="A42" s="122" t="s">
        <v>64</v>
      </c>
      <c r="B42" s="121"/>
      <c r="C42" s="34"/>
      <c r="D42" s="24"/>
      <c r="E42" s="24">
        <f>E44</f>
        <v>0</v>
      </c>
    </row>
    <row r="43" spans="1:5" s="19" customFormat="1" ht="12" customHeight="1">
      <c r="A43" s="35"/>
      <c r="B43" s="41">
        <v>1260</v>
      </c>
      <c r="C43" s="42"/>
      <c r="D43" s="23"/>
      <c r="E43" s="23"/>
    </row>
    <row r="44" spans="1:5" s="19" customFormat="1" ht="12" customHeight="1">
      <c r="A44" s="35"/>
      <c r="B44" s="173" t="s">
        <v>40</v>
      </c>
      <c r="C44" s="34"/>
      <c r="D44" s="46"/>
      <c r="E44" s="46">
        <f>E46</f>
        <v>0</v>
      </c>
    </row>
    <row r="45" spans="1:5" s="61" customFormat="1" ht="12" customHeight="1">
      <c r="A45" s="35"/>
      <c r="B45" s="35"/>
      <c r="C45" s="37">
        <v>1263</v>
      </c>
      <c r="D45" s="101"/>
      <c r="E45" s="101"/>
    </row>
    <row r="46" spans="1:5" s="19" customFormat="1" ht="12" customHeight="1">
      <c r="A46" s="35"/>
      <c r="B46" s="35"/>
      <c r="C46" s="49" t="s">
        <v>153</v>
      </c>
      <c r="D46" s="38"/>
      <c r="E46" s="38">
        <f>E47</f>
        <v>0</v>
      </c>
    </row>
    <row r="47" spans="1:5" s="19" customFormat="1" ht="12" customHeight="1">
      <c r="A47" s="35"/>
      <c r="B47" s="35"/>
      <c r="C47" s="34"/>
      <c r="D47" s="132" t="s">
        <v>154</v>
      </c>
      <c r="E47" s="24">
        <v>0</v>
      </c>
    </row>
    <row r="48" spans="1:5" s="19" customFormat="1" ht="12" customHeight="1">
      <c r="A48" s="41">
        <v>2200</v>
      </c>
      <c r="B48" s="62"/>
      <c r="C48" s="212"/>
      <c r="D48" s="43"/>
      <c r="E48" s="23"/>
    </row>
    <row r="49" spans="1:5" s="19" customFormat="1" ht="12" customHeight="1">
      <c r="A49" s="203" t="s">
        <v>12</v>
      </c>
      <c r="B49" s="164"/>
      <c r="C49" s="44"/>
      <c r="D49" s="24"/>
      <c r="E49" s="24">
        <f>E51</f>
        <v>0</v>
      </c>
    </row>
    <row r="50" spans="1:5" s="19" customFormat="1" ht="12" customHeight="1">
      <c r="A50" s="36"/>
      <c r="B50" s="63">
        <v>2220</v>
      </c>
      <c r="C50" s="62"/>
      <c r="D50" s="43"/>
      <c r="E50" s="23"/>
    </row>
    <row r="51" spans="1:5" s="19" customFormat="1" ht="12" customHeight="1">
      <c r="A51" s="36"/>
      <c r="B51" s="122" t="s">
        <v>65</v>
      </c>
      <c r="C51" s="44"/>
      <c r="D51" s="24"/>
      <c r="E51" s="24">
        <f>E53</f>
        <v>0</v>
      </c>
    </row>
    <row r="52" spans="1:5" s="19" customFormat="1" ht="12" customHeight="1">
      <c r="A52" s="36"/>
      <c r="B52" s="35"/>
      <c r="C52" s="45">
        <v>2221</v>
      </c>
      <c r="D52" s="23"/>
      <c r="E52" s="23"/>
    </row>
    <row r="53" spans="1:5" s="19" customFormat="1" ht="12" customHeight="1">
      <c r="A53" s="36"/>
      <c r="B53" s="35"/>
      <c r="C53" s="49" t="s">
        <v>66</v>
      </c>
      <c r="D53" s="129"/>
      <c r="E53" s="38">
        <f>E54</f>
        <v>0</v>
      </c>
    </row>
    <row r="54" spans="1:5" s="19" customFormat="1" ht="12" customHeight="1">
      <c r="A54" s="36"/>
      <c r="B54" s="35"/>
      <c r="C54" s="34"/>
      <c r="D54" s="129" t="s">
        <v>155</v>
      </c>
      <c r="E54" s="24">
        <v>0</v>
      </c>
    </row>
    <row r="55" spans="1:5" s="19" customFormat="1" ht="12" customHeight="1">
      <c r="A55" s="36"/>
      <c r="B55" s="35"/>
      <c r="C55" s="45">
        <v>2230</v>
      </c>
      <c r="D55" s="23"/>
      <c r="E55" s="23"/>
    </row>
    <row r="56" spans="1:5" s="19" customFormat="1" ht="12" customHeight="1">
      <c r="A56" s="36"/>
      <c r="B56" s="35"/>
      <c r="C56" s="225" t="s">
        <v>261</v>
      </c>
      <c r="D56" s="129"/>
      <c r="E56" s="38">
        <f>E57</f>
        <v>0</v>
      </c>
    </row>
    <row r="57" spans="1:5" s="19" customFormat="1" ht="12" customHeight="1">
      <c r="A57" s="33"/>
      <c r="B57" s="32"/>
      <c r="C57" s="34"/>
      <c r="D57" s="129" t="s">
        <v>262</v>
      </c>
      <c r="E57" s="24">
        <v>0</v>
      </c>
    </row>
    <row r="58" spans="1:5" s="19" customFormat="1" ht="12" customHeight="1">
      <c r="A58" s="62" t="s">
        <v>7</v>
      </c>
      <c r="B58" s="133"/>
      <c r="C58" s="67"/>
      <c r="D58" s="68"/>
      <c r="E58" s="68">
        <f>E60</f>
        <v>121432000</v>
      </c>
    </row>
    <row r="59" spans="1:5" s="19" customFormat="1" ht="12" customHeight="1">
      <c r="A59" s="35"/>
      <c r="B59" s="41">
        <v>1100</v>
      </c>
      <c r="C59" s="67"/>
      <c r="D59" s="68"/>
      <c r="E59" s="68"/>
    </row>
    <row r="60" spans="1:5" s="19" customFormat="1" ht="12" customHeight="1">
      <c r="A60" s="35"/>
      <c r="B60" s="122" t="s">
        <v>13</v>
      </c>
      <c r="C60" s="69"/>
      <c r="D60" s="24"/>
      <c r="E60" s="24">
        <f>E62</f>
        <v>121432000</v>
      </c>
    </row>
    <row r="61" spans="1:5" s="19" customFormat="1" ht="12" customHeight="1">
      <c r="A61" s="35"/>
      <c r="B61" s="35"/>
      <c r="C61" s="39">
        <v>1100</v>
      </c>
      <c r="D61" s="23"/>
      <c r="E61" s="23"/>
    </row>
    <row r="62" spans="1:5" s="19" customFormat="1" ht="12" customHeight="1">
      <c r="A62" s="35"/>
      <c r="B62" s="32"/>
      <c r="C62" s="34" t="s">
        <v>13</v>
      </c>
      <c r="D62" s="132" t="s">
        <v>128</v>
      </c>
      <c r="E62" s="24">
        <v>121432000</v>
      </c>
    </row>
    <row r="63" spans="1:5" s="19" customFormat="1" ht="18" customHeight="1">
      <c r="A63" s="241" t="s">
        <v>3</v>
      </c>
      <c r="B63" s="241"/>
      <c r="C63" s="241"/>
      <c r="D63" s="70"/>
      <c r="E63" s="149">
        <f>E7+E15+E42+E49+E58</f>
        <v>2298797000</v>
      </c>
    </row>
  </sheetData>
  <sortState ref="D13:D21">
    <sortCondition ref="D13"/>
  </sortState>
  <mergeCells count="7">
    <mergeCell ref="B10:B13"/>
    <mergeCell ref="A63:C63"/>
    <mergeCell ref="A1:E1"/>
    <mergeCell ref="A2:E2"/>
    <mergeCell ref="A3:E3"/>
    <mergeCell ref="A4:C4"/>
    <mergeCell ref="E4:E5"/>
  </mergeCells>
  <phoneticPr fontId="11" type="noConversion"/>
  <pageMargins left="0.70866141732283472" right="0.70866141732283472" top="0.74803149606299213" bottom="0.51181102362204722" header="0.31496062992125984" footer="0.31496062992125984"/>
  <pageSetup paperSize="9" orientation="landscape" r:id="rId1"/>
  <headerFooter>
    <oddFooter>&amp;C-&amp;P+14-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80"/>
  <sheetViews>
    <sheetView tabSelected="1" topLeftCell="A144" workbookViewId="0">
      <selection activeCell="E150" sqref="E150"/>
    </sheetView>
  </sheetViews>
  <sheetFormatPr defaultRowHeight="14.25"/>
  <cols>
    <col min="1" max="1" width="16.5" style="72" customWidth="1"/>
    <col min="2" max="2" width="16.75" style="72" customWidth="1"/>
    <col min="3" max="3" width="18.75" style="9" customWidth="1"/>
    <col min="4" max="4" width="45.625" style="9" customWidth="1"/>
    <col min="5" max="5" width="23.875" style="9" customWidth="1"/>
    <col min="6" max="6" width="16.125" style="9" bestFit="1" customWidth="1"/>
    <col min="7" max="16384" width="9" style="9"/>
  </cols>
  <sheetData>
    <row r="1" spans="1:5" ht="31.5" customHeight="1">
      <c r="A1" s="244" t="s">
        <v>213</v>
      </c>
      <c r="B1" s="245"/>
      <c r="C1" s="245"/>
      <c r="D1" s="245"/>
      <c r="E1" s="245"/>
    </row>
    <row r="2" spans="1:5" ht="14.25" customHeight="1">
      <c r="A2" s="246" t="s">
        <v>184</v>
      </c>
      <c r="B2" s="246"/>
      <c r="C2" s="246"/>
      <c r="D2" s="246"/>
      <c r="E2" s="246"/>
    </row>
    <row r="3" spans="1:5" s="75" customFormat="1" ht="25.5">
      <c r="A3" s="268" t="s">
        <v>60</v>
      </c>
      <c r="B3" s="269"/>
      <c r="C3" s="269"/>
      <c r="D3" s="269"/>
      <c r="E3" s="270"/>
    </row>
    <row r="4" spans="1:5" s="76" customFormat="1" ht="18.75" customHeight="1">
      <c r="A4" s="271" t="s">
        <v>4</v>
      </c>
      <c r="B4" s="271"/>
      <c r="C4" s="271"/>
      <c r="D4" s="117" t="s">
        <v>59</v>
      </c>
      <c r="E4" s="272" t="s">
        <v>6</v>
      </c>
    </row>
    <row r="5" spans="1:5" s="76" customFormat="1" ht="18" customHeight="1">
      <c r="A5" s="117" t="s">
        <v>5</v>
      </c>
      <c r="B5" s="117" t="s">
        <v>1</v>
      </c>
      <c r="C5" s="117" t="s">
        <v>2</v>
      </c>
      <c r="D5" s="117"/>
      <c r="E5" s="271"/>
    </row>
    <row r="6" spans="1:5" s="81" customFormat="1" ht="12" customHeight="1">
      <c r="A6" s="14">
        <v>4100</v>
      </c>
      <c r="B6" s="15"/>
      <c r="C6" s="15"/>
      <c r="D6" s="15"/>
      <c r="E6" s="116"/>
    </row>
    <row r="7" spans="1:5" s="81" customFormat="1" ht="12" customHeight="1">
      <c r="A7" s="155" t="s">
        <v>54</v>
      </c>
      <c r="B7" s="126"/>
      <c r="C7" s="79"/>
      <c r="D7" s="24"/>
      <c r="E7" s="24">
        <f>E9</f>
        <v>0</v>
      </c>
    </row>
    <row r="8" spans="1:5" s="81" customFormat="1" ht="12" customHeight="1">
      <c r="A8" s="112"/>
      <c r="B8" s="82">
        <v>4120</v>
      </c>
      <c r="C8" s="42"/>
      <c r="D8" s="137"/>
      <c r="E8" s="23"/>
    </row>
    <row r="9" spans="1:5" s="81" customFormat="1" ht="12" customHeight="1">
      <c r="A9" s="112"/>
      <c r="B9" s="155" t="s">
        <v>14</v>
      </c>
      <c r="C9" s="34"/>
      <c r="D9" s="132"/>
      <c r="E9" s="24">
        <f>E11+E14+E17+E26+E30+E35</f>
        <v>0</v>
      </c>
    </row>
    <row r="10" spans="1:5" s="81" customFormat="1" ht="12" customHeight="1">
      <c r="A10" s="112"/>
      <c r="B10" s="96"/>
      <c r="C10" s="39">
        <v>4121</v>
      </c>
      <c r="D10" s="137"/>
      <c r="E10" s="23"/>
    </row>
    <row r="11" spans="1:5" s="81" customFormat="1" ht="12" customHeight="1">
      <c r="A11" s="112"/>
      <c r="B11" s="96"/>
      <c r="C11" s="49" t="s">
        <v>15</v>
      </c>
      <c r="D11" s="131"/>
      <c r="E11" s="38">
        <f>SUM(E12:E12)</f>
        <v>0</v>
      </c>
    </row>
    <row r="12" spans="1:5" s="81" customFormat="1" ht="12" customHeight="1">
      <c r="A12" s="112"/>
      <c r="B12" s="96"/>
      <c r="C12" s="49"/>
      <c r="D12" s="131" t="s">
        <v>156</v>
      </c>
      <c r="E12" s="38">
        <v>0</v>
      </c>
    </row>
    <row r="13" spans="1:5" s="81" customFormat="1" ht="12" customHeight="1">
      <c r="A13" s="112"/>
      <c r="B13" s="96"/>
      <c r="C13" s="39">
        <v>4122</v>
      </c>
      <c r="D13" s="137"/>
      <c r="E13" s="23"/>
    </row>
    <row r="14" spans="1:5" s="81" customFormat="1" ht="12" customHeight="1">
      <c r="A14" s="112"/>
      <c r="B14" s="96"/>
      <c r="C14" s="49" t="s">
        <v>16</v>
      </c>
      <c r="D14" s="131"/>
      <c r="E14" s="38">
        <f>SUM(E15:E15)</f>
        <v>0</v>
      </c>
    </row>
    <row r="15" spans="1:5" s="81" customFormat="1" ht="12" customHeight="1">
      <c r="A15" s="112"/>
      <c r="B15" s="96"/>
      <c r="C15" s="49"/>
      <c r="D15" s="131" t="s">
        <v>116</v>
      </c>
      <c r="E15" s="38">
        <v>0</v>
      </c>
    </row>
    <row r="16" spans="1:5" s="81" customFormat="1" ht="12" customHeight="1">
      <c r="A16" s="112"/>
      <c r="B16" s="96"/>
      <c r="C16" s="39">
        <v>4123</v>
      </c>
      <c r="D16" s="137"/>
      <c r="E16" s="23"/>
    </row>
    <row r="17" spans="1:5" s="81" customFormat="1" ht="12" customHeight="1">
      <c r="A17" s="112"/>
      <c r="B17" s="96"/>
      <c r="C17" s="49" t="s">
        <v>17</v>
      </c>
      <c r="D17" s="131"/>
      <c r="E17" s="38">
        <f>SUM(E18:E24)</f>
        <v>0</v>
      </c>
    </row>
    <row r="18" spans="1:5" s="81" customFormat="1" ht="12" customHeight="1">
      <c r="A18" s="112"/>
      <c r="B18" s="96"/>
      <c r="C18" s="49"/>
      <c r="D18" s="131" t="s">
        <v>157</v>
      </c>
      <c r="E18" s="38">
        <v>0</v>
      </c>
    </row>
    <row r="19" spans="1:5" s="81" customFormat="1" ht="12" customHeight="1">
      <c r="A19" s="112"/>
      <c r="B19" s="96"/>
      <c r="C19" s="49"/>
      <c r="D19" s="131" t="s">
        <v>113</v>
      </c>
      <c r="E19" s="38">
        <v>0</v>
      </c>
    </row>
    <row r="20" spans="1:5" s="81" customFormat="1" ht="12" customHeight="1">
      <c r="A20" s="112"/>
      <c r="B20" s="96"/>
      <c r="C20" s="49"/>
      <c r="D20" s="131" t="s">
        <v>114</v>
      </c>
      <c r="E20" s="38">
        <v>0</v>
      </c>
    </row>
    <row r="21" spans="1:5" s="81" customFormat="1" ht="12" customHeight="1">
      <c r="A21" s="112"/>
      <c r="B21" s="96"/>
      <c r="C21" s="49"/>
      <c r="D21" s="131" t="s">
        <v>158</v>
      </c>
      <c r="E21" s="38">
        <v>0</v>
      </c>
    </row>
    <row r="22" spans="1:5" s="81" customFormat="1" ht="12" customHeight="1">
      <c r="A22" s="112"/>
      <c r="B22" s="96"/>
      <c r="C22" s="49"/>
      <c r="D22" s="144" t="s">
        <v>159</v>
      </c>
      <c r="E22" s="38">
        <v>0</v>
      </c>
    </row>
    <row r="23" spans="1:5" s="81" customFormat="1" ht="12" customHeight="1">
      <c r="A23" s="112"/>
      <c r="B23" s="96"/>
      <c r="C23" s="49"/>
      <c r="D23" s="144" t="s">
        <v>160</v>
      </c>
      <c r="E23" s="38">
        <v>0</v>
      </c>
    </row>
    <row r="24" spans="1:5" s="81" customFormat="1" ht="12" customHeight="1">
      <c r="A24" s="112"/>
      <c r="B24" s="96"/>
      <c r="C24" s="49"/>
      <c r="D24" s="131" t="s">
        <v>161</v>
      </c>
      <c r="E24" s="38">
        <v>0</v>
      </c>
    </row>
    <row r="25" spans="1:5" s="81" customFormat="1" ht="12" customHeight="1">
      <c r="A25" s="112"/>
      <c r="B25" s="96"/>
      <c r="C25" s="39">
        <v>4124</v>
      </c>
      <c r="D25" s="137"/>
      <c r="E25" s="23"/>
    </row>
    <row r="26" spans="1:5" s="81" customFormat="1" ht="12" customHeight="1">
      <c r="A26" s="112"/>
      <c r="B26" s="96"/>
      <c r="C26" s="49" t="s">
        <v>43</v>
      </c>
      <c r="D26" s="131"/>
      <c r="E26" s="38">
        <f>SUM(E27:E28)</f>
        <v>0</v>
      </c>
    </row>
    <row r="27" spans="1:5" s="81" customFormat="1" ht="12" customHeight="1">
      <c r="A27" s="112"/>
      <c r="B27" s="96"/>
      <c r="C27" s="49"/>
      <c r="D27" s="131" t="s">
        <v>115</v>
      </c>
      <c r="E27" s="38">
        <v>0</v>
      </c>
    </row>
    <row r="28" spans="1:5" s="81" customFormat="1" ht="12" customHeight="1">
      <c r="A28" s="112"/>
      <c r="B28" s="96"/>
      <c r="C28" s="49"/>
      <c r="D28" s="131" t="s">
        <v>162</v>
      </c>
      <c r="E28" s="38">
        <v>0</v>
      </c>
    </row>
    <row r="29" spans="1:5" s="81" customFormat="1" ht="12" customHeight="1">
      <c r="A29" s="112"/>
      <c r="B29" s="96"/>
      <c r="C29" s="39">
        <v>4125</v>
      </c>
      <c r="D29" s="137"/>
      <c r="E29" s="23"/>
    </row>
    <row r="30" spans="1:5" s="81" customFormat="1" ht="12" customHeight="1">
      <c r="A30" s="112"/>
      <c r="B30" s="96"/>
      <c r="C30" s="49" t="s">
        <v>107</v>
      </c>
      <c r="D30" s="131"/>
      <c r="E30" s="38">
        <f>SUM(E31:E33)</f>
        <v>0</v>
      </c>
    </row>
    <row r="31" spans="1:5" s="81" customFormat="1" ht="12" customHeight="1">
      <c r="A31" s="112"/>
      <c r="B31" s="96"/>
      <c r="C31" s="49"/>
      <c r="D31" s="131" t="s">
        <v>118</v>
      </c>
      <c r="E31" s="38">
        <v>0</v>
      </c>
    </row>
    <row r="32" spans="1:5" s="81" customFormat="1" ht="12" customHeight="1">
      <c r="A32" s="112"/>
      <c r="B32" s="96"/>
      <c r="C32" s="49"/>
      <c r="D32" s="131" t="s">
        <v>117</v>
      </c>
      <c r="E32" s="38">
        <v>0</v>
      </c>
    </row>
    <row r="33" spans="1:5" s="81" customFormat="1" ht="12" customHeight="1">
      <c r="A33" s="112"/>
      <c r="B33" s="96"/>
      <c r="C33" s="49"/>
      <c r="D33" s="131" t="s">
        <v>185</v>
      </c>
      <c r="E33" s="38">
        <v>0</v>
      </c>
    </row>
    <row r="34" spans="1:5" s="81" customFormat="1" ht="12" customHeight="1">
      <c r="A34" s="112"/>
      <c r="B34" s="96"/>
      <c r="C34" s="39">
        <v>4127</v>
      </c>
      <c r="D34" s="137"/>
      <c r="E34" s="23"/>
    </row>
    <row r="35" spans="1:5" s="81" customFormat="1" ht="12" customHeight="1">
      <c r="A35" s="112"/>
      <c r="B35" s="96"/>
      <c r="C35" s="49" t="s">
        <v>44</v>
      </c>
      <c r="D35" s="131"/>
      <c r="E35" s="38">
        <f>SUM(E36)</f>
        <v>0</v>
      </c>
    </row>
    <row r="36" spans="1:5" s="81" customFormat="1" ht="12" customHeight="1">
      <c r="A36" s="113"/>
      <c r="B36" s="98"/>
      <c r="C36" s="34"/>
      <c r="D36" s="132" t="s">
        <v>103</v>
      </c>
      <c r="E36" s="24">
        <v>0</v>
      </c>
    </row>
    <row r="37" spans="1:5" s="81" customFormat="1" ht="12" customHeight="1">
      <c r="A37" s="82">
        <v>4200</v>
      </c>
      <c r="B37" s="159"/>
      <c r="C37" s="42"/>
      <c r="D37" s="137"/>
      <c r="E37" s="23"/>
    </row>
    <row r="38" spans="1:5" s="81" customFormat="1" ht="12" customHeight="1">
      <c r="A38" s="190" t="s">
        <v>45</v>
      </c>
      <c r="B38" s="160"/>
      <c r="C38" s="44"/>
      <c r="D38" s="132"/>
      <c r="E38" s="24">
        <f>E40+E60+E97</f>
        <v>1091341000</v>
      </c>
    </row>
    <row r="39" spans="1:5" s="81" customFormat="1" ht="12" customHeight="1">
      <c r="A39" s="189"/>
      <c r="B39" s="88">
        <v>4210</v>
      </c>
      <c r="C39" s="94"/>
      <c r="D39" s="131"/>
      <c r="E39" s="38"/>
    </row>
    <row r="40" spans="1:5" s="81" customFormat="1" ht="12" customHeight="1">
      <c r="A40" s="125"/>
      <c r="B40" s="125" t="s">
        <v>25</v>
      </c>
      <c r="C40" s="44"/>
      <c r="D40" s="132"/>
      <c r="E40" s="24">
        <f>E42+E45+E48+E51+E55</f>
        <v>536400000</v>
      </c>
    </row>
    <row r="41" spans="1:5" s="81" customFormat="1" ht="12" customHeight="1">
      <c r="A41" s="95"/>
      <c r="B41" s="96"/>
      <c r="C41" s="45">
        <v>4211</v>
      </c>
      <c r="D41" s="138"/>
      <c r="E41" s="40"/>
    </row>
    <row r="42" spans="1:5" s="81" customFormat="1" ht="12" customHeight="1">
      <c r="A42" s="96"/>
      <c r="B42" s="96"/>
      <c r="C42" s="49" t="s">
        <v>21</v>
      </c>
      <c r="D42" s="131"/>
      <c r="E42" s="38">
        <f>E43</f>
        <v>123000000</v>
      </c>
    </row>
    <row r="43" spans="1:5" s="81" customFormat="1" ht="12" customHeight="1">
      <c r="A43" s="96"/>
      <c r="B43" s="96"/>
      <c r="C43" s="49"/>
      <c r="D43" s="131" t="s">
        <v>173</v>
      </c>
      <c r="E43" s="38">
        <v>123000000</v>
      </c>
    </row>
    <row r="44" spans="1:5" s="81" customFormat="1" ht="12" customHeight="1">
      <c r="A44" s="95"/>
      <c r="B44" s="96"/>
      <c r="C44" s="39">
        <v>4212</v>
      </c>
      <c r="D44" s="138"/>
      <c r="E44" s="40"/>
    </row>
    <row r="45" spans="1:5" s="81" customFormat="1" ht="12" customHeight="1">
      <c r="A45" s="96"/>
      <c r="B45" s="96"/>
      <c r="C45" s="49" t="s">
        <v>22</v>
      </c>
      <c r="D45" s="131"/>
      <c r="E45" s="38">
        <f>E46</f>
        <v>34400000</v>
      </c>
    </row>
    <row r="46" spans="1:5" s="81" customFormat="1" ht="12" customHeight="1">
      <c r="A46" s="96"/>
      <c r="B46" s="96"/>
      <c r="C46" s="49"/>
      <c r="D46" s="131" t="s">
        <v>186</v>
      </c>
      <c r="E46" s="38">
        <v>34400000</v>
      </c>
    </row>
    <row r="47" spans="1:5" s="81" customFormat="1" ht="12" customHeight="1">
      <c r="A47" s="95"/>
      <c r="B47" s="96"/>
      <c r="C47" s="39">
        <v>4215</v>
      </c>
      <c r="D47" s="138"/>
      <c r="E47" s="40"/>
    </row>
    <row r="48" spans="1:5" s="81" customFormat="1" ht="12" customHeight="1">
      <c r="A48" s="96"/>
      <c r="B48" s="96"/>
      <c r="C48" s="49" t="s">
        <v>55</v>
      </c>
      <c r="D48" s="131"/>
      <c r="E48" s="38">
        <f>E49</f>
        <v>357000000</v>
      </c>
    </row>
    <row r="49" spans="1:5" s="81" customFormat="1" ht="12" customHeight="1">
      <c r="A49" s="96"/>
      <c r="B49" s="96"/>
      <c r="C49" s="49"/>
      <c r="D49" s="131" t="s">
        <v>174</v>
      </c>
      <c r="E49" s="38">
        <v>357000000</v>
      </c>
    </row>
    <row r="50" spans="1:5" s="81" customFormat="1" ht="12" customHeight="1">
      <c r="A50" s="95"/>
      <c r="B50" s="95"/>
      <c r="C50" s="39">
        <v>4216</v>
      </c>
      <c r="D50" s="138"/>
      <c r="E50" s="40"/>
    </row>
    <row r="51" spans="1:5" s="81" customFormat="1" ht="12" customHeight="1">
      <c r="A51" s="96"/>
      <c r="B51" s="96"/>
      <c r="C51" s="49" t="s">
        <v>108</v>
      </c>
      <c r="D51" s="131"/>
      <c r="E51" s="38">
        <f>SUM(E52:E53)</f>
        <v>3000000</v>
      </c>
    </row>
    <row r="52" spans="1:5" s="81" customFormat="1" ht="12" customHeight="1">
      <c r="A52" s="96"/>
      <c r="B52" s="96"/>
      <c r="C52" s="49"/>
      <c r="D52" s="131" t="s">
        <v>224</v>
      </c>
      <c r="E52" s="38">
        <v>2000000</v>
      </c>
    </row>
    <row r="53" spans="1:5" s="81" customFormat="1" ht="12" customHeight="1">
      <c r="A53" s="96"/>
      <c r="B53" s="96"/>
      <c r="C53" s="34"/>
      <c r="D53" s="132" t="s">
        <v>187</v>
      </c>
      <c r="E53" s="24">
        <v>1000000</v>
      </c>
    </row>
    <row r="54" spans="1:5" s="81" customFormat="1" ht="12" customHeight="1">
      <c r="A54" s="95"/>
      <c r="B54" s="96"/>
      <c r="C54" s="39">
        <v>42179</v>
      </c>
      <c r="D54" s="138"/>
      <c r="E54" s="40"/>
    </row>
    <row r="55" spans="1:5" s="81" customFormat="1" ht="12" customHeight="1">
      <c r="A55" s="96"/>
      <c r="B55" s="96"/>
      <c r="C55" s="49" t="s">
        <v>163</v>
      </c>
      <c r="D55" s="131"/>
      <c r="E55" s="38">
        <f>E56+E57+E58</f>
        <v>19000000</v>
      </c>
    </row>
    <row r="56" spans="1:5" s="81" customFormat="1" ht="12" customHeight="1">
      <c r="A56" s="96"/>
      <c r="B56" s="96"/>
      <c r="C56" s="49"/>
      <c r="D56" s="131" t="s">
        <v>225</v>
      </c>
      <c r="E56" s="38">
        <v>2520000</v>
      </c>
    </row>
    <row r="57" spans="1:5" s="81" customFormat="1" ht="12" customHeight="1">
      <c r="A57" s="96"/>
      <c r="B57" s="96"/>
      <c r="C57" s="49"/>
      <c r="D57" s="131" t="s">
        <v>226</v>
      </c>
      <c r="E57" s="38">
        <v>15000000</v>
      </c>
    </row>
    <row r="58" spans="1:5" s="81" customFormat="1" ht="12" customHeight="1">
      <c r="A58" s="96"/>
      <c r="B58" s="96"/>
      <c r="C58" s="49"/>
      <c r="D58" s="131" t="s">
        <v>227</v>
      </c>
      <c r="E58" s="38">
        <v>1480000</v>
      </c>
    </row>
    <row r="59" spans="1:5" s="81" customFormat="1" ht="12" customHeight="1">
      <c r="A59" s="95"/>
      <c r="B59" s="100">
        <v>4220</v>
      </c>
      <c r="C59" s="39"/>
      <c r="D59" s="138"/>
      <c r="E59" s="40"/>
    </row>
    <row r="60" spans="1:5" s="81" customFormat="1" ht="12" customHeight="1">
      <c r="A60" s="96"/>
      <c r="B60" s="125" t="s">
        <v>46</v>
      </c>
      <c r="C60" s="44"/>
      <c r="D60" s="132"/>
      <c r="E60" s="24">
        <f>E62+E65+E69+E74+E77+E81+E84+E91</f>
        <v>514961000</v>
      </c>
    </row>
    <row r="61" spans="1:5" s="81" customFormat="1" ht="12" customHeight="1">
      <c r="A61" s="95"/>
      <c r="B61" s="95"/>
      <c r="C61" s="45">
        <v>4221</v>
      </c>
      <c r="D61" s="138"/>
      <c r="E61" s="40"/>
    </row>
    <row r="62" spans="1:5" s="81" customFormat="1" ht="12" customHeight="1">
      <c r="A62" s="96"/>
      <c r="B62" s="96"/>
      <c r="C62" s="49" t="s">
        <v>26</v>
      </c>
      <c r="D62" s="131"/>
      <c r="E62" s="38">
        <f>SUM(E63:E63)</f>
        <v>1800000</v>
      </c>
    </row>
    <row r="63" spans="1:5" s="81" customFormat="1" ht="12" customHeight="1">
      <c r="A63" s="96"/>
      <c r="B63" s="96"/>
      <c r="C63" s="49"/>
      <c r="D63" s="131" t="s">
        <v>164</v>
      </c>
      <c r="E63" s="38">
        <v>1800000</v>
      </c>
    </row>
    <row r="64" spans="1:5" s="81" customFormat="1" ht="12" customHeight="1">
      <c r="A64" s="95"/>
      <c r="B64" s="95"/>
      <c r="C64" s="39">
        <v>4222</v>
      </c>
      <c r="D64" s="138"/>
      <c r="E64" s="40"/>
    </row>
    <row r="65" spans="1:5" s="81" customFormat="1" ht="12" customHeight="1">
      <c r="A65" s="96"/>
      <c r="B65" s="96"/>
      <c r="C65" s="49" t="s">
        <v>27</v>
      </c>
      <c r="D65" s="131"/>
      <c r="E65" s="38">
        <f>SUM(E66:E67)</f>
        <v>1500000</v>
      </c>
    </row>
    <row r="66" spans="1:5" s="81" customFormat="1" ht="12" customHeight="1">
      <c r="A66" s="96"/>
      <c r="B66" s="96"/>
      <c r="C66" s="49"/>
      <c r="D66" s="131" t="s">
        <v>119</v>
      </c>
      <c r="E66" s="38">
        <v>1200000</v>
      </c>
    </row>
    <row r="67" spans="1:5" s="81" customFormat="1" ht="12" customHeight="1">
      <c r="A67" s="96"/>
      <c r="B67" s="96"/>
      <c r="C67" s="34"/>
      <c r="D67" s="132" t="s">
        <v>120</v>
      </c>
      <c r="E67" s="24">
        <v>300000</v>
      </c>
    </row>
    <row r="68" spans="1:5" s="81" customFormat="1" ht="12" customHeight="1">
      <c r="A68" s="192"/>
      <c r="B68" s="192"/>
      <c r="C68" s="37">
        <v>4223</v>
      </c>
      <c r="D68" s="139"/>
      <c r="E68" s="101"/>
    </row>
    <row r="69" spans="1:5" s="81" customFormat="1" ht="12" customHeight="1">
      <c r="A69" s="96"/>
      <c r="B69" s="96"/>
      <c r="C69" s="49" t="s">
        <v>28</v>
      </c>
      <c r="D69" s="131"/>
      <c r="E69" s="38">
        <f>E70+E71+E72</f>
        <v>20300000</v>
      </c>
    </row>
    <row r="70" spans="1:5" s="81" customFormat="1" ht="12" customHeight="1">
      <c r="A70" s="96"/>
      <c r="B70" s="96"/>
      <c r="C70" s="49"/>
      <c r="D70" s="131" t="s">
        <v>228</v>
      </c>
      <c r="E70" s="38">
        <v>9000000</v>
      </c>
    </row>
    <row r="71" spans="1:5" s="81" customFormat="1" ht="12" customHeight="1">
      <c r="A71" s="96"/>
      <c r="B71" s="96"/>
      <c r="C71" s="49"/>
      <c r="D71" s="131" t="s">
        <v>229</v>
      </c>
      <c r="E71" s="38">
        <v>9600000</v>
      </c>
    </row>
    <row r="72" spans="1:5" s="81" customFormat="1" ht="12" customHeight="1">
      <c r="A72" s="96"/>
      <c r="B72" s="96"/>
      <c r="C72" s="49"/>
      <c r="D72" s="131" t="s">
        <v>188</v>
      </c>
      <c r="E72" s="38">
        <v>1700000</v>
      </c>
    </row>
    <row r="73" spans="1:5" s="81" customFormat="1" ht="12" customHeight="1">
      <c r="A73" s="209"/>
      <c r="B73" s="209"/>
      <c r="C73" s="39">
        <v>4225</v>
      </c>
      <c r="D73" s="138"/>
      <c r="E73" s="40"/>
    </row>
    <row r="74" spans="1:5" s="81" customFormat="1" ht="12" customHeight="1">
      <c r="A74" s="96"/>
      <c r="B74" s="96"/>
      <c r="C74" s="49" t="s">
        <v>230</v>
      </c>
      <c r="D74" s="131"/>
      <c r="E74" s="38">
        <f>SUM(E75:E75)</f>
        <v>54000000</v>
      </c>
    </row>
    <row r="75" spans="1:5" s="81" customFormat="1" ht="12" customHeight="1">
      <c r="A75" s="96"/>
      <c r="B75" s="96"/>
      <c r="C75" s="34"/>
      <c r="D75" s="148" t="s">
        <v>231</v>
      </c>
      <c r="E75" s="24">
        <v>54000000</v>
      </c>
    </row>
    <row r="76" spans="1:5" s="81" customFormat="1" ht="12" customHeight="1">
      <c r="A76" s="209"/>
      <c r="B76" s="209"/>
      <c r="C76" s="39">
        <v>4226</v>
      </c>
      <c r="D76" s="138"/>
      <c r="E76" s="40"/>
    </row>
    <row r="77" spans="1:5" s="81" customFormat="1" ht="12" customHeight="1">
      <c r="A77" s="96"/>
      <c r="B77" s="96"/>
      <c r="C77" s="34" t="s">
        <v>232</v>
      </c>
      <c r="D77" s="132"/>
      <c r="E77" s="24">
        <f>E78+E79</f>
        <v>168000000</v>
      </c>
    </row>
    <row r="78" spans="1:5" s="81" customFormat="1" ht="12" customHeight="1">
      <c r="A78" s="96"/>
      <c r="B78" s="96"/>
      <c r="C78" s="49"/>
      <c r="D78" s="213" t="s">
        <v>233</v>
      </c>
      <c r="E78" s="38">
        <v>30000000</v>
      </c>
    </row>
    <row r="79" spans="1:5" s="81" customFormat="1" ht="12" customHeight="1">
      <c r="A79" s="96"/>
      <c r="B79" s="96"/>
      <c r="C79" s="34"/>
      <c r="D79" s="148" t="s">
        <v>234</v>
      </c>
      <c r="E79" s="24">
        <v>138000000</v>
      </c>
    </row>
    <row r="80" spans="1:5" s="81" customFormat="1" ht="12" customHeight="1">
      <c r="A80" s="95"/>
      <c r="B80" s="95"/>
      <c r="C80" s="39">
        <v>4227</v>
      </c>
      <c r="D80" s="138"/>
      <c r="E80" s="40"/>
    </row>
    <row r="81" spans="1:5" s="81" customFormat="1" ht="12" customHeight="1">
      <c r="A81" s="96"/>
      <c r="B81" s="96"/>
      <c r="C81" s="49" t="s">
        <v>29</v>
      </c>
      <c r="D81" s="131"/>
      <c r="E81" s="38">
        <f>SUM(E82:E82)</f>
        <v>2000000</v>
      </c>
    </row>
    <row r="82" spans="1:5" s="81" customFormat="1" ht="12" customHeight="1">
      <c r="A82" s="96"/>
      <c r="B82" s="96"/>
      <c r="C82" s="34"/>
      <c r="D82" s="148" t="s">
        <v>189</v>
      </c>
      <c r="E82" s="214">
        <v>2000000</v>
      </c>
    </row>
    <row r="83" spans="1:5" s="81" customFormat="1" ht="12" customHeight="1">
      <c r="A83" s="95"/>
      <c r="B83" s="95"/>
      <c r="C83" s="39">
        <v>4228</v>
      </c>
      <c r="D83" s="138"/>
      <c r="E83" s="40"/>
    </row>
    <row r="84" spans="1:5" s="81" customFormat="1" ht="12" customHeight="1">
      <c r="A84" s="96"/>
      <c r="B84" s="96"/>
      <c r="C84" s="49" t="s">
        <v>30</v>
      </c>
      <c r="D84" s="131"/>
      <c r="E84" s="38">
        <f>E85+E86+E87+E88+E89</f>
        <v>213000000</v>
      </c>
    </row>
    <row r="85" spans="1:5" s="81" customFormat="1" ht="12" customHeight="1">
      <c r="A85" s="96"/>
      <c r="B85" s="96"/>
      <c r="C85" s="49"/>
      <c r="D85" s="213" t="s">
        <v>235</v>
      </c>
      <c r="E85" s="38">
        <v>86000000</v>
      </c>
    </row>
    <row r="86" spans="1:5" s="81" customFormat="1" ht="12" customHeight="1">
      <c r="A86" s="96"/>
      <c r="B86" s="96"/>
      <c r="C86" s="49"/>
      <c r="D86" s="213" t="s">
        <v>236</v>
      </c>
      <c r="E86" s="38">
        <v>15000000</v>
      </c>
    </row>
    <row r="87" spans="1:5" s="81" customFormat="1" ht="12" customHeight="1">
      <c r="A87" s="96"/>
      <c r="B87" s="96"/>
      <c r="C87" s="49"/>
      <c r="D87" s="213" t="s">
        <v>237</v>
      </c>
      <c r="E87" s="38">
        <v>7000000</v>
      </c>
    </row>
    <row r="88" spans="1:5" s="81" customFormat="1" ht="12" customHeight="1">
      <c r="A88" s="96"/>
      <c r="B88" s="96"/>
      <c r="C88" s="49"/>
      <c r="D88" s="213" t="s">
        <v>238</v>
      </c>
      <c r="E88" s="38">
        <v>5000000</v>
      </c>
    </row>
    <row r="89" spans="1:5" s="81" customFormat="1" ht="12" customHeight="1">
      <c r="A89" s="96"/>
      <c r="B89" s="96"/>
      <c r="C89" s="34"/>
      <c r="D89" s="148" t="s">
        <v>239</v>
      </c>
      <c r="E89" s="24">
        <v>100000000</v>
      </c>
    </row>
    <row r="90" spans="1:5" s="81" customFormat="1" ht="12" customHeight="1">
      <c r="A90" s="95"/>
      <c r="B90" s="95"/>
      <c r="C90" s="37">
        <v>4229</v>
      </c>
      <c r="D90" s="139"/>
      <c r="E90" s="101"/>
    </row>
    <row r="91" spans="1:5" s="81" customFormat="1" ht="12" customHeight="1">
      <c r="A91" s="96"/>
      <c r="B91" s="96"/>
      <c r="C91" s="49" t="s">
        <v>109</v>
      </c>
      <c r="D91" s="147"/>
      <c r="E91" s="38">
        <f>E92+E93+E94+E95</f>
        <v>54361000</v>
      </c>
    </row>
    <row r="92" spans="1:5" s="81" customFormat="1" ht="12" customHeight="1">
      <c r="A92" s="96"/>
      <c r="B92" s="96"/>
      <c r="C92" s="49"/>
      <c r="D92" s="213" t="s">
        <v>240</v>
      </c>
      <c r="E92" s="38">
        <v>50000000</v>
      </c>
    </row>
    <row r="93" spans="1:5" s="81" customFormat="1" ht="12" customHeight="1">
      <c r="A93" s="96"/>
      <c r="B93" s="96"/>
      <c r="C93" s="49"/>
      <c r="D93" s="213" t="s">
        <v>241</v>
      </c>
      <c r="E93" s="38">
        <v>2300000</v>
      </c>
    </row>
    <row r="94" spans="1:5" s="81" customFormat="1" ht="12" customHeight="1">
      <c r="A94" s="96"/>
      <c r="B94" s="96"/>
      <c r="C94" s="49"/>
      <c r="D94" s="146" t="s">
        <v>242</v>
      </c>
      <c r="E94" s="38">
        <v>1500000</v>
      </c>
    </row>
    <row r="95" spans="1:5" s="81" customFormat="1" ht="12" customHeight="1">
      <c r="A95" s="96"/>
      <c r="B95" s="96"/>
      <c r="C95" s="49"/>
      <c r="D95" s="146" t="s">
        <v>190</v>
      </c>
      <c r="E95" s="38">
        <v>561000</v>
      </c>
    </row>
    <row r="96" spans="1:5" s="81" customFormat="1" ht="12" customHeight="1">
      <c r="A96" s="95"/>
      <c r="B96" s="100">
        <v>4230</v>
      </c>
      <c r="C96" s="39"/>
      <c r="D96" s="138"/>
      <c r="E96" s="40"/>
    </row>
    <row r="97" spans="1:5" s="81" customFormat="1" ht="12" customHeight="1">
      <c r="A97" s="96"/>
      <c r="B97" s="150" t="s">
        <v>35</v>
      </c>
      <c r="C97" s="44"/>
      <c r="D97" s="132"/>
      <c r="E97" s="24">
        <f>E99+E103+E107+E110+E113+E116+E119</f>
        <v>39980000</v>
      </c>
    </row>
    <row r="98" spans="1:5" s="81" customFormat="1" ht="12" customHeight="1">
      <c r="A98" s="95"/>
      <c r="B98" s="96"/>
      <c r="C98" s="45">
        <v>4231</v>
      </c>
      <c r="D98" s="138"/>
      <c r="E98" s="40"/>
    </row>
    <row r="99" spans="1:5" s="81" customFormat="1" ht="12" customHeight="1">
      <c r="A99" s="96"/>
      <c r="B99" s="96"/>
      <c r="C99" s="49" t="s">
        <v>31</v>
      </c>
      <c r="D99" s="131"/>
      <c r="E99" s="38">
        <f>SUM(E100:E101)</f>
        <v>1680000</v>
      </c>
    </row>
    <row r="100" spans="1:5" s="81" customFormat="1" ht="12" customHeight="1">
      <c r="A100" s="96"/>
      <c r="B100" s="96"/>
      <c r="C100" s="49"/>
      <c r="D100" s="131" t="s">
        <v>121</v>
      </c>
      <c r="E100" s="38">
        <v>680000</v>
      </c>
    </row>
    <row r="101" spans="1:5" s="81" customFormat="1" ht="12" customHeight="1">
      <c r="A101" s="96"/>
      <c r="B101" s="96"/>
      <c r="C101" s="49"/>
      <c r="D101" s="131" t="s">
        <v>165</v>
      </c>
      <c r="E101" s="38">
        <v>1000000</v>
      </c>
    </row>
    <row r="102" spans="1:5" s="81" customFormat="1" ht="12" customHeight="1">
      <c r="A102" s="95"/>
      <c r="B102" s="96"/>
      <c r="C102" s="39">
        <v>4232</v>
      </c>
      <c r="D102" s="138"/>
      <c r="E102" s="40"/>
    </row>
    <row r="103" spans="1:5" s="81" customFormat="1" ht="12" customHeight="1">
      <c r="A103" s="96"/>
      <c r="B103" s="96"/>
      <c r="C103" s="49" t="s">
        <v>32</v>
      </c>
      <c r="D103" s="131"/>
      <c r="E103" s="38">
        <f>E104+E105</f>
        <v>300000</v>
      </c>
    </row>
    <row r="104" spans="1:5" s="81" customFormat="1" ht="12" customHeight="1">
      <c r="A104" s="96"/>
      <c r="B104" s="96"/>
      <c r="C104" s="49"/>
      <c r="D104" s="131" t="s">
        <v>122</v>
      </c>
      <c r="E104" s="38">
        <v>300000</v>
      </c>
    </row>
    <row r="105" spans="1:5" s="81" customFormat="1" ht="12" customHeight="1">
      <c r="A105" s="96"/>
      <c r="B105" s="96"/>
      <c r="C105" s="49"/>
      <c r="D105" s="131" t="s">
        <v>123</v>
      </c>
      <c r="E105" s="38">
        <v>0</v>
      </c>
    </row>
    <row r="106" spans="1:5" s="81" customFormat="1" ht="12" customHeight="1">
      <c r="A106" s="192"/>
      <c r="B106" s="192"/>
      <c r="C106" s="39">
        <v>4233</v>
      </c>
      <c r="D106" s="138"/>
      <c r="E106" s="40"/>
    </row>
    <row r="107" spans="1:5" s="81" customFormat="1" ht="12" customHeight="1">
      <c r="A107" s="96"/>
      <c r="B107" s="96"/>
      <c r="C107" s="49" t="s">
        <v>92</v>
      </c>
      <c r="D107" s="131"/>
      <c r="E107" s="38">
        <f>E108</f>
        <v>5000000</v>
      </c>
    </row>
    <row r="108" spans="1:5" s="81" customFormat="1" ht="12" customHeight="1">
      <c r="A108" s="96"/>
      <c r="B108" s="96"/>
      <c r="C108" s="49"/>
      <c r="D108" s="131" t="s">
        <v>243</v>
      </c>
      <c r="E108" s="38">
        <v>5000000</v>
      </c>
    </row>
    <row r="109" spans="1:5" s="81" customFormat="1" ht="12" customHeight="1">
      <c r="A109" s="96"/>
      <c r="B109" s="96"/>
      <c r="C109" s="39">
        <v>4234</v>
      </c>
      <c r="D109" s="138"/>
      <c r="E109" s="40"/>
    </row>
    <row r="110" spans="1:5" s="81" customFormat="1" ht="12" customHeight="1">
      <c r="A110" s="96"/>
      <c r="B110" s="96"/>
      <c r="C110" s="49" t="s">
        <v>110</v>
      </c>
      <c r="D110" s="131"/>
      <c r="E110" s="38">
        <f>E111</f>
        <v>0</v>
      </c>
    </row>
    <row r="111" spans="1:5" s="81" customFormat="1" ht="12" customHeight="1">
      <c r="A111" s="96"/>
      <c r="B111" s="96"/>
      <c r="C111" s="49"/>
      <c r="D111" s="131" t="s">
        <v>166</v>
      </c>
      <c r="E111" s="38">
        <v>0</v>
      </c>
    </row>
    <row r="112" spans="1:5" s="81" customFormat="1" ht="12" customHeight="1">
      <c r="A112" s="96"/>
      <c r="B112" s="96"/>
      <c r="C112" s="39">
        <v>4236</v>
      </c>
      <c r="D112" s="138"/>
      <c r="E112" s="40"/>
    </row>
    <row r="113" spans="1:5" s="81" customFormat="1" ht="12" customHeight="1">
      <c r="A113" s="96"/>
      <c r="B113" s="96"/>
      <c r="C113" s="49" t="s">
        <v>33</v>
      </c>
      <c r="D113" s="131"/>
      <c r="E113" s="38">
        <f>E114</f>
        <v>3000000</v>
      </c>
    </row>
    <row r="114" spans="1:5" s="81" customFormat="1" ht="12" customHeight="1">
      <c r="A114" s="96"/>
      <c r="B114" s="96"/>
      <c r="C114" s="34"/>
      <c r="D114" s="132" t="s">
        <v>244</v>
      </c>
      <c r="E114" s="24">
        <v>3000000</v>
      </c>
    </row>
    <row r="115" spans="1:5" s="81" customFormat="1" ht="12" customHeight="1">
      <c r="A115" s="96"/>
      <c r="B115" s="96"/>
      <c r="C115" s="37">
        <v>4236</v>
      </c>
      <c r="D115" s="139"/>
      <c r="E115" s="101"/>
    </row>
    <row r="116" spans="1:5" s="81" customFormat="1" ht="12" customHeight="1">
      <c r="A116" s="96"/>
      <c r="B116" s="96"/>
      <c r="C116" s="34" t="s">
        <v>245</v>
      </c>
      <c r="D116" s="132"/>
      <c r="E116" s="24">
        <f>SUM(E117:E117)</f>
        <v>30000000</v>
      </c>
    </row>
    <row r="117" spans="1:5" s="81" customFormat="1" ht="12" customHeight="1">
      <c r="A117" s="96"/>
      <c r="B117" s="96"/>
      <c r="C117" s="49"/>
      <c r="D117" s="131" t="s">
        <v>246</v>
      </c>
      <c r="E117" s="38">
        <v>30000000</v>
      </c>
    </row>
    <row r="118" spans="1:5" s="81" customFormat="1" ht="12" customHeight="1">
      <c r="A118" s="96"/>
      <c r="B118" s="96"/>
      <c r="C118" s="39">
        <v>4239</v>
      </c>
      <c r="D118" s="138"/>
      <c r="E118" s="40"/>
    </row>
    <row r="119" spans="1:5" s="81" customFormat="1" ht="12" customHeight="1">
      <c r="A119" s="96"/>
      <c r="B119" s="96"/>
      <c r="C119" s="49" t="s">
        <v>34</v>
      </c>
      <c r="D119" s="131"/>
      <c r="E119" s="38">
        <f>E120</f>
        <v>0</v>
      </c>
    </row>
    <row r="120" spans="1:5" s="81" customFormat="1" ht="12" customHeight="1">
      <c r="A120" s="96"/>
      <c r="B120" s="96"/>
      <c r="C120" s="34"/>
      <c r="D120" s="132" t="s">
        <v>191</v>
      </c>
      <c r="E120" s="24">
        <v>0</v>
      </c>
    </row>
    <row r="121" spans="1:5" s="81" customFormat="1" ht="12" customHeight="1">
      <c r="A121" s="208">
        <v>4400</v>
      </c>
      <c r="B121" s="208"/>
      <c r="C121" s="39"/>
      <c r="D121" s="141"/>
      <c r="E121" s="106"/>
    </row>
    <row r="122" spans="1:5" s="81" customFormat="1" ht="12" customHeight="1">
      <c r="A122" s="207" t="s">
        <v>248</v>
      </c>
      <c r="B122" s="206"/>
      <c r="C122" s="34"/>
      <c r="D122" s="140"/>
      <c r="E122" s="54">
        <f>E124</f>
        <v>21750000</v>
      </c>
    </row>
    <row r="123" spans="1:5" s="81" customFormat="1" ht="12" customHeight="1">
      <c r="A123" s="96"/>
      <c r="B123" s="208">
        <v>4410</v>
      </c>
      <c r="C123" s="39"/>
      <c r="D123" s="141"/>
      <c r="E123" s="106"/>
    </row>
    <row r="124" spans="1:5" s="81" customFormat="1" ht="12" customHeight="1">
      <c r="A124" s="96"/>
      <c r="B124" s="207" t="s">
        <v>249</v>
      </c>
      <c r="C124" s="34"/>
      <c r="D124" s="140"/>
      <c r="E124" s="54">
        <f>E126</f>
        <v>21750000</v>
      </c>
    </row>
    <row r="125" spans="1:5" s="81" customFormat="1" ht="12" customHeight="1">
      <c r="A125" s="96"/>
      <c r="B125" s="96"/>
      <c r="C125" s="39">
        <v>4411</v>
      </c>
      <c r="D125" s="141"/>
      <c r="E125" s="106"/>
    </row>
    <row r="126" spans="1:5" s="81" customFormat="1" ht="12" customHeight="1">
      <c r="A126" s="96"/>
      <c r="B126" s="207"/>
      <c r="C126" s="49" t="s">
        <v>250</v>
      </c>
      <c r="D126" s="136"/>
      <c r="E126" s="89">
        <f>E127</f>
        <v>21750000</v>
      </c>
    </row>
    <row r="127" spans="1:5" s="81" customFormat="1" ht="12" customHeight="1">
      <c r="A127" s="96"/>
      <c r="B127" s="207"/>
      <c r="C127" s="49"/>
      <c r="D127" s="136" t="s">
        <v>251</v>
      </c>
      <c r="E127" s="89">
        <v>21750000</v>
      </c>
    </row>
    <row r="128" spans="1:5" s="81" customFormat="1" ht="12" customHeight="1">
      <c r="A128" s="208">
        <v>4500</v>
      </c>
      <c r="B128" s="208"/>
      <c r="C128" s="39"/>
      <c r="D128" s="141"/>
      <c r="E128" s="106"/>
    </row>
    <row r="129" spans="1:5" s="81" customFormat="1" ht="12" customHeight="1">
      <c r="A129" s="207" t="s">
        <v>94</v>
      </c>
      <c r="B129" s="206"/>
      <c r="C129" s="34"/>
      <c r="D129" s="140"/>
      <c r="E129" s="54">
        <f>E131</f>
        <v>0</v>
      </c>
    </row>
    <row r="130" spans="1:5" s="81" customFormat="1" ht="12" customHeight="1">
      <c r="A130" s="96"/>
      <c r="B130" s="100">
        <v>4510</v>
      </c>
      <c r="C130" s="39"/>
      <c r="D130" s="141"/>
      <c r="E130" s="106"/>
    </row>
    <row r="131" spans="1:5" s="81" customFormat="1" ht="12" customHeight="1">
      <c r="A131" s="96"/>
      <c r="B131" s="155" t="s">
        <v>95</v>
      </c>
      <c r="C131" s="34"/>
      <c r="D131" s="140"/>
      <c r="E131" s="54">
        <f>E133</f>
        <v>0</v>
      </c>
    </row>
    <row r="132" spans="1:5" s="81" customFormat="1" ht="12" customHeight="1">
      <c r="A132" s="96"/>
      <c r="B132" s="96"/>
      <c r="C132" s="39">
        <v>4511</v>
      </c>
      <c r="D132" s="141"/>
      <c r="E132" s="106"/>
    </row>
    <row r="133" spans="1:5" s="81" customFormat="1" ht="12" customHeight="1">
      <c r="A133" s="96"/>
      <c r="B133" s="186"/>
      <c r="C133" s="49" t="s">
        <v>177</v>
      </c>
      <c r="D133" s="136"/>
      <c r="E133" s="89">
        <f>E134</f>
        <v>0</v>
      </c>
    </row>
    <row r="134" spans="1:5" s="81" customFormat="1" ht="12" customHeight="1">
      <c r="A134" s="96"/>
      <c r="B134" s="186"/>
      <c r="C134" s="49"/>
      <c r="D134" s="136" t="s">
        <v>247</v>
      </c>
      <c r="E134" s="89">
        <v>0</v>
      </c>
    </row>
    <row r="135" spans="1:5" s="81" customFormat="1" ht="12" customHeight="1">
      <c r="A135" s="100">
        <v>4600</v>
      </c>
      <c r="B135" s="100"/>
      <c r="C135" s="39"/>
      <c r="D135" s="141"/>
      <c r="E135" s="106"/>
    </row>
    <row r="136" spans="1:5" s="81" customFormat="1" ht="12" customHeight="1">
      <c r="A136" s="156" t="s">
        <v>111</v>
      </c>
      <c r="B136" s="123"/>
      <c r="C136" s="34"/>
      <c r="D136" s="140"/>
      <c r="E136" s="54">
        <f>E138</f>
        <v>2000000</v>
      </c>
    </row>
    <row r="137" spans="1:5" s="81" customFormat="1" ht="12" customHeight="1">
      <c r="A137" s="112"/>
      <c r="B137" s="100">
        <v>4610</v>
      </c>
      <c r="C137" s="39"/>
      <c r="D137" s="141"/>
      <c r="E137" s="106"/>
    </row>
    <row r="138" spans="1:5" s="81" customFormat="1" ht="12" customHeight="1">
      <c r="A138" s="96"/>
      <c r="B138" s="125" t="s">
        <v>52</v>
      </c>
      <c r="C138" s="34"/>
      <c r="D138" s="132"/>
      <c r="E138" s="24">
        <f>E140</f>
        <v>2000000</v>
      </c>
    </row>
    <row r="139" spans="1:5" s="81" customFormat="1" ht="12" customHeight="1">
      <c r="A139" s="192"/>
      <c r="B139" s="192"/>
      <c r="C139" s="39">
        <v>4611</v>
      </c>
      <c r="D139" s="138"/>
      <c r="E139" s="40"/>
    </row>
    <row r="140" spans="1:5" s="81" customFormat="1" ht="12" customHeight="1">
      <c r="A140" s="96"/>
      <c r="B140" s="96"/>
      <c r="C140" s="49" t="s">
        <v>52</v>
      </c>
      <c r="D140" s="136"/>
      <c r="E140" s="89">
        <f>SUM(E141)</f>
        <v>2000000</v>
      </c>
    </row>
    <row r="141" spans="1:5" s="81" customFormat="1" ht="12" customHeight="1">
      <c r="A141" s="98"/>
      <c r="B141" s="98"/>
      <c r="C141" s="34"/>
      <c r="D141" s="140" t="s">
        <v>124</v>
      </c>
      <c r="E141" s="54">
        <v>2000000</v>
      </c>
    </row>
    <row r="142" spans="1:5" s="81" customFormat="1" ht="12" customHeight="1">
      <c r="A142" s="100">
        <v>1200</v>
      </c>
      <c r="B142" s="105"/>
      <c r="C142" s="42"/>
      <c r="D142" s="142"/>
      <c r="E142" s="53"/>
    </row>
    <row r="143" spans="1:5" s="81" customFormat="1" ht="12" customHeight="1">
      <c r="A143" s="135" t="s">
        <v>61</v>
      </c>
      <c r="B143" s="98"/>
      <c r="C143" s="34"/>
      <c r="D143" s="140"/>
      <c r="E143" s="54">
        <f>E145+E150</f>
        <v>935000000</v>
      </c>
    </row>
    <row r="144" spans="1:5" s="81" customFormat="1" ht="12" customHeight="1">
      <c r="A144" s="96"/>
      <c r="B144" s="192">
        <v>1220</v>
      </c>
      <c r="C144" s="49"/>
      <c r="D144" s="136"/>
      <c r="E144" s="89"/>
    </row>
    <row r="145" spans="1:5" s="81" customFormat="1" ht="12" customHeight="1">
      <c r="A145" s="96"/>
      <c r="B145" s="207" t="s">
        <v>252</v>
      </c>
      <c r="C145" s="49"/>
      <c r="D145" s="136"/>
      <c r="E145" s="89">
        <f>E147</f>
        <v>0</v>
      </c>
    </row>
    <row r="146" spans="1:5" s="81" customFormat="1" ht="12" customHeight="1">
      <c r="A146" s="96"/>
      <c r="B146" s="96"/>
      <c r="C146" s="39">
        <v>1221</v>
      </c>
      <c r="D146" s="142"/>
      <c r="E146" s="53"/>
    </row>
    <row r="147" spans="1:5" s="81" customFormat="1" ht="12" customHeight="1">
      <c r="A147" s="96"/>
      <c r="B147" s="96"/>
      <c r="C147" s="49" t="s">
        <v>63</v>
      </c>
      <c r="D147" s="136"/>
      <c r="E147" s="89">
        <f>E148</f>
        <v>0</v>
      </c>
    </row>
    <row r="148" spans="1:5" s="81" customFormat="1" ht="12" customHeight="1">
      <c r="A148" s="192"/>
      <c r="B148" s="96"/>
      <c r="C148" s="49"/>
      <c r="D148" s="136" t="s">
        <v>253</v>
      </c>
      <c r="E148" s="89">
        <v>0</v>
      </c>
    </row>
    <row r="149" spans="1:5" s="81" customFormat="1" ht="12" customHeight="1">
      <c r="A149" s="96"/>
      <c r="B149" s="191">
        <v>1260</v>
      </c>
      <c r="C149" s="42"/>
      <c r="D149" s="142"/>
      <c r="E149" s="53"/>
    </row>
    <row r="150" spans="1:5" s="81" customFormat="1" ht="12" customHeight="1">
      <c r="A150" s="96"/>
      <c r="B150" s="188" t="s">
        <v>167</v>
      </c>
      <c r="C150" s="49"/>
      <c r="D150" s="136"/>
      <c r="E150" s="89">
        <f>E152</f>
        <v>935000000</v>
      </c>
    </row>
    <row r="151" spans="1:5" s="81" customFormat="1" ht="12" customHeight="1">
      <c r="A151" s="96"/>
      <c r="B151" s="96"/>
      <c r="C151" s="39">
        <v>1263</v>
      </c>
      <c r="D151" s="142"/>
      <c r="E151" s="53"/>
    </row>
    <row r="152" spans="1:5" s="81" customFormat="1" ht="12" customHeight="1">
      <c r="A152" s="96"/>
      <c r="B152" s="96"/>
      <c r="C152" s="49" t="s">
        <v>145</v>
      </c>
      <c r="D152" s="136"/>
      <c r="E152" s="89">
        <f>E153</f>
        <v>935000000</v>
      </c>
    </row>
    <row r="153" spans="1:5" s="81" customFormat="1" ht="12" customHeight="1">
      <c r="A153" s="95"/>
      <c r="B153" s="96"/>
      <c r="C153" s="49"/>
      <c r="D153" s="136" t="s">
        <v>254</v>
      </c>
      <c r="E153" s="89">
        <v>935000000</v>
      </c>
    </row>
    <row r="154" spans="1:5" s="81" customFormat="1" ht="12" customHeight="1">
      <c r="A154" s="100">
        <v>1300</v>
      </c>
      <c r="B154" s="100"/>
      <c r="C154" s="39"/>
      <c r="D154" s="143"/>
      <c r="E154" s="47"/>
    </row>
    <row r="155" spans="1:5" s="81" customFormat="1" ht="12" customHeight="1">
      <c r="A155" s="206" t="s">
        <v>112</v>
      </c>
      <c r="B155" s="206"/>
      <c r="C155" s="34"/>
      <c r="D155" s="132"/>
      <c r="E155" s="24">
        <f>E157</f>
        <v>67115000</v>
      </c>
    </row>
    <row r="156" spans="1:5" s="81" customFormat="1" ht="12" customHeight="1">
      <c r="A156" s="95"/>
      <c r="B156" s="95">
        <v>1310</v>
      </c>
      <c r="C156" s="37"/>
      <c r="D156" s="139"/>
      <c r="E156" s="101"/>
    </row>
    <row r="157" spans="1:5" s="81" customFormat="1" ht="12" customHeight="1">
      <c r="A157" s="124"/>
      <c r="B157" s="171" t="s">
        <v>255</v>
      </c>
      <c r="C157" s="34"/>
      <c r="D157" s="132"/>
      <c r="E157" s="24">
        <f>E159+E162</f>
        <v>67115000</v>
      </c>
    </row>
    <row r="158" spans="1:5" s="81" customFormat="1" ht="12" customHeight="1">
      <c r="A158" s="88"/>
      <c r="B158" s="95"/>
      <c r="C158" s="39">
        <v>1315</v>
      </c>
      <c r="D158" s="138"/>
      <c r="E158" s="40"/>
    </row>
    <row r="159" spans="1:5" s="81" customFormat="1" ht="12" customHeight="1">
      <c r="A159" s="112"/>
      <c r="B159" s="96"/>
      <c r="C159" s="49" t="s">
        <v>98</v>
      </c>
      <c r="D159" s="131"/>
      <c r="E159" s="38">
        <f>SUM(E160:E160)</f>
        <v>5000000</v>
      </c>
    </row>
    <row r="160" spans="1:5" s="81" customFormat="1" ht="15.75" customHeight="1">
      <c r="A160" s="112"/>
      <c r="B160" s="96"/>
      <c r="C160" s="34"/>
      <c r="D160" s="132" t="s">
        <v>125</v>
      </c>
      <c r="E160" s="24">
        <v>5000000</v>
      </c>
    </row>
    <row r="161" spans="1:5" s="81" customFormat="1" ht="12" customHeight="1">
      <c r="A161" s="88"/>
      <c r="B161" s="209"/>
      <c r="C161" s="39">
        <v>1319</v>
      </c>
      <c r="D161" s="138"/>
      <c r="E161" s="40"/>
    </row>
    <row r="162" spans="1:5" s="81" customFormat="1" ht="12" customHeight="1">
      <c r="A162" s="112"/>
      <c r="B162" s="96"/>
      <c r="C162" s="49" t="s">
        <v>256</v>
      </c>
      <c r="D162" s="131"/>
      <c r="E162" s="38">
        <f>SUM(E163:E163)</f>
        <v>62115000</v>
      </c>
    </row>
    <row r="163" spans="1:5" s="81" customFormat="1" ht="15.75" customHeight="1">
      <c r="A163" s="112"/>
      <c r="B163" s="96"/>
      <c r="C163" s="34"/>
      <c r="D163" s="132" t="s">
        <v>257</v>
      </c>
      <c r="E163" s="24">
        <v>62115000</v>
      </c>
    </row>
    <row r="164" spans="1:5" s="81" customFormat="1" ht="12" customHeight="1">
      <c r="A164" s="82">
        <v>2200</v>
      </c>
      <c r="B164" s="175"/>
      <c r="C164" s="39"/>
      <c r="D164" s="138"/>
      <c r="E164" s="40"/>
    </row>
    <row r="165" spans="1:5" s="81" customFormat="1" ht="12" customHeight="1">
      <c r="A165" s="155" t="s">
        <v>38</v>
      </c>
      <c r="B165" s="123"/>
      <c r="C165" s="34"/>
      <c r="D165" s="132"/>
      <c r="E165" s="24">
        <f>E167</f>
        <v>132000000</v>
      </c>
    </row>
    <row r="166" spans="1:5" s="81" customFormat="1" ht="12" customHeight="1">
      <c r="A166" s="96"/>
      <c r="B166" s="100">
        <v>2220</v>
      </c>
      <c r="C166" s="39"/>
      <c r="D166" s="138"/>
      <c r="E166" s="40"/>
    </row>
    <row r="167" spans="1:5" s="81" customFormat="1" ht="12" customHeight="1">
      <c r="A167" s="96"/>
      <c r="B167" s="125" t="s">
        <v>39</v>
      </c>
      <c r="C167" s="34"/>
      <c r="D167" s="130"/>
      <c r="E167" s="46">
        <f>E169</f>
        <v>132000000</v>
      </c>
    </row>
    <row r="168" spans="1:5" s="81" customFormat="1" ht="12" customHeight="1">
      <c r="A168" s="96"/>
      <c r="B168" s="95"/>
      <c r="C168" s="39">
        <v>2221</v>
      </c>
      <c r="D168" s="143"/>
      <c r="E168" s="47"/>
    </row>
    <row r="169" spans="1:5" s="81" customFormat="1" ht="12" customHeight="1">
      <c r="A169" s="96"/>
      <c r="B169" s="150"/>
      <c r="C169" s="49" t="s">
        <v>99</v>
      </c>
      <c r="D169" s="129"/>
      <c r="E169" s="50">
        <f>E170</f>
        <v>132000000</v>
      </c>
    </row>
    <row r="170" spans="1:5" s="81" customFormat="1" ht="12" customHeight="1">
      <c r="A170" s="96"/>
      <c r="B170" s="145"/>
      <c r="C170" s="49"/>
      <c r="D170" s="129" t="s">
        <v>168</v>
      </c>
      <c r="E170" s="50">
        <v>132000000</v>
      </c>
    </row>
    <row r="171" spans="1:5" s="81" customFormat="1" ht="12" customHeight="1">
      <c r="A171" s="96"/>
      <c r="B171" s="209"/>
      <c r="C171" s="39">
        <v>2230</v>
      </c>
      <c r="D171" s="143"/>
      <c r="E171" s="47"/>
    </row>
    <row r="172" spans="1:5" s="81" customFormat="1" ht="12" customHeight="1">
      <c r="A172" s="96"/>
      <c r="B172" s="207"/>
      <c r="C172" s="225" t="s">
        <v>263</v>
      </c>
      <c r="D172" s="129"/>
      <c r="E172" s="50">
        <f>E173</f>
        <v>0</v>
      </c>
    </row>
    <row r="173" spans="1:5" s="81" customFormat="1" ht="12" customHeight="1">
      <c r="A173" s="96"/>
      <c r="B173" s="207"/>
      <c r="C173" s="49"/>
      <c r="D173" s="129" t="s">
        <v>264</v>
      </c>
      <c r="E173" s="50">
        <v>0</v>
      </c>
    </row>
    <row r="174" spans="1:5" s="81" customFormat="1" ht="21.75" customHeight="1">
      <c r="A174" s="105" t="s">
        <v>169</v>
      </c>
      <c r="B174" s="175"/>
      <c r="C174" s="39"/>
      <c r="D174" s="143"/>
      <c r="E174" s="47">
        <f>E176</f>
        <v>49591000</v>
      </c>
    </row>
    <row r="175" spans="1:5" s="81" customFormat="1" ht="12" customHeight="1">
      <c r="A175" s="96"/>
      <c r="B175" s="175">
        <v>1100</v>
      </c>
      <c r="C175" s="42"/>
      <c r="D175" s="157"/>
      <c r="E175" s="43"/>
    </row>
    <row r="176" spans="1:5" s="81" customFormat="1" ht="12" customHeight="1">
      <c r="A176" s="96"/>
      <c r="B176" s="174" t="s">
        <v>148</v>
      </c>
      <c r="C176" s="34"/>
      <c r="D176" s="130"/>
      <c r="E176" s="46">
        <f>E178</f>
        <v>49591000</v>
      </c>
    </row>
    <row r="177" spans="1:5" s="81" customFormat="1" ht="12" customHeight="1">
      <c r="A177" s="96"/>
      <c r="B177" s="95"/>
      <c r="C177" s="39">
        <v>1110</v>
      </c>
      <c r="D177" s="143"/>
      <c r="E177" s="47"/>
    </row>
    <row r="178" spans="1:5" s="81" customFormat="1" ht="12" customHeight="1">
      <c r="A178" s="96"/>
      <c r="B178" s="96"/>
      <c r="C178" s="49" t="s">
        <v>148</v>
      </c>
      <c r="D178" s="129"/>
      <c r="E178" s="50">
        <f>SUM(E179:E179)</f>
        <v>49591000</v>
      </c>
    </row>
    <row r="179" spans="1:5" s="81" customFormat="1" ht="12" customHeight="1">
      <c r="A179" s="96"/>
      <c r="B179" s="96"/>
      <c r="C179" s="49"/>
      <c r="D179" s="129" t="s">
        <v>170</v>
      </c>
      <c r="E179" s="50">
        <v>49591000</v>
      </c>
    </row>
    <row r="180" spans="1:5" s="81" customFormat="1" ht="20.25" customHeight="1">
      <c r="A180" s="241" t="s">
        <v>127</v>
      </c>
      <c r="B180" s="241"/>
      <c r="C180" s="241"/>
      <c r="D180" s="70"/>
      <c r="E180" s="149">
        <f>E7+E38+E122+E131+E136+E143+E155+E165+E174</f>
        <v>2298797000</v>
      </c>
    </row>
  </sheetData>
  <mergeCells count="6">
    <mergeCell ref="A180:C180"/>
    <mergeCell ref="A1:E1"/>
    <mergeCell ref="A2:E2"/>
    <mergeCell ref="A3:E3"/>
    <mergeCell ref="A4:C4"/>
    <mergeCell ref="E4:E5"/>
  </mergeCells>
  <phoneticPr fontId="11" type="noConversion"/>
  <pageMargins left="0.82677165354330717" right="0.70866141732283472" top="0.62992125984251968" bottom="0.39370078740157483" header="0.31496062992125984" footer="0.19685039370078741"/>
  <pageSetup paperSize="9" orientation="landscape" r:id="rId1"/>
  <headerFooter>
    <oddFooter>&amp;C-&amp;P+16-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6</vt:i4>
      </vt:variant>
    </vt:vector>
  </HeadingPairs>
  <TitlesOfParts>
    <vt:vector size="17" baseType="lpstr">
      <vt:lpstr>겉표지 (2)</vt:lpstr>
      <vt:lpstr>겉표지2</vt:lpstr>
      <vt:lpstr>총칙</vt:lpstr>
      <vt:lpstr>법인회계</vt:lpstr>
      <vt:lpstr>수입표지</vt:lpstr>
      <vt:lpstr>수입의부-첫쪽</vt:lpstr>
      <vt:lpstr>지출표지</vt:lpstr>
      <vt:lpstr>지출의부-첫쪽</vt:lpstr>
      <vt:lpstr>표지</vt:lpstr>
      <vt:lpstr>항목별세부명세서(수입)</vt:lpstr>
      <vt:lpstr>항목별세부명세서(지출)</vt:lpstr>
      <vt:lpstr>'지출의부-첫쪽'!Print_Area</vt:lpstr>
      <vt:lpstr>'항목별세부명세서(수입)'!Print_Area</vt:lpstr>
      <vt:lpstr>'수입의부-첫쪽'!Print_Titles</vt:lpstr>
      <vt:lpstr>'지출의부-첫쪽'!Print_Titles</vt:lpstr>
      <vt:lpstr>'항목별세부명세서(수입)'!Print_Titles</vt:lpstr>
      <vt:lpstr>'항목별세부명세서(지출)'!Print_Titles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등록금명세 산출내역</dc:title>
  <dc:creator>예산과 임현철</dc:creator>
  <cp:lastModifiedBy>곽순석</cp:lastModifiedBy>
  <cp:lastPrinted>2014-03-03T01:11:09Z</cp:lastPrinted>
  <dcterms:created xsi:type="dcterms:W3CDTF">1997-12-10T08:52:28Z</dcterms:created>
  <dcterms:modified xsi:type="dcterms:W3CDTF">2014-03-03T01:33:39Z</dcterms:modified>
</cp:coreProperties>
</file>